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44" yWindow="1080" windowWidth="16200" windowHeight="15396" activeTab="0"/>
  </bookViews>
  <sheets>
    <sheet name="Intereses" sheetId="1" r:id="rId1"/>
    <sheet name="GT_Custom" sheetId="2" state="hidden" r:id="rId2"/>
  </sheets>
  <definedNames/>
  <calcPr fullCalcOnLoad="1"/>
</workbook>
</file>

<file path=xl/sharedStrings.xml><?xml version="1.0" encoding="utf-8"?>
<sst xmlns="http://schemas.openxmlformats.org/spreadsheetml/2006/main" count="159" uniqueCount="40">
  <si>
    <t>TOTAL OBLIGACION</t>
  </si>
  <si>
    <t>TOTAL INTERESES DE MORA LIQUIDADOS</t>
  </si>
  <si>
    <t>TOTAL A PAGAR</t>
  </si>
  <si>
    <t>IMPUESTO</t>
  </si>
  <si>
    <t>VENCIMIENTO</t>
  </si>
  <si>
    <t>FECHA PAGO DEUDA</t>
  </si>
  <si>
    <t>DIAS DE MORA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</si>
  <si>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</si>
  <si>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</si>
  <si>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</si>
  <si>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</si>
  <si>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</si>
  <si>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</si>
  <si>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</si>
  <si>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</si>
  <si>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</si>
  <si>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</si>
  <si>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</si>
  <si>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</si>
  <si>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</si>
  <si>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</si>
  <si>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</si>
  <si>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</si>
  <si>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TABLA LIQUIDACIÓN INTERESES MORATORIOS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</si>
  <si>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</si>
  <si>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</si>
  <si>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</si>
  <si>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</si>
  <si>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</si>
  <si>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</si>
  <si>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</si>
  <si>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</si>
  <si>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</si>
  <si>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</si>
  <si>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</si>
  <si>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</si>
  <si>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CIRCULAR 003 DE 2013 DIAN</t>
  </si>
  <si>
    <t xml:space="preserve">Agosto </t>
  </si>
  <si>
    <t>Accounter SAS - El poder es la información</t>
  </si>
  <si>
    <t>www.accounter.co                                        Línea de atención: 4432300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</si>
</sst>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&quot;$&quot;\ * #,##0.00_ ;_ &quot;$&quot;\ * \-#,##0.00_ ;_ &quot;$&quot;\ * &quot;-&quot;??_ ;_ @_ "/>
    <numFmt numFmtId="181" formatCode="_ * #,##0.00_ ;_ * \-#,##0.00_ ;_ * &quot;-&quot;??_ ;_ @_ "/>
    <numFmt numFmtId="182" formatCode="dd\-mmm\-yyyy"/>
    <numFmt numFmtId="183" formatCode="_ &quot;$&quot;\ * #,##0_ ;_ &quot;$&quot;\ * \-#,##0_ ;_ &quot;$&quot;\ * &quot;-&quot;??_ ;_ @_ "/>
    <numFmt numFmtId="184" formatCode="_ * #,##0_ ;_ * \-#,##0_ ;_ * &quot;-&quot;??_ ;_ @_ "/>
  </numFmts>
  <fonts count="47">
    <font>
      <sz val="10"/>
      <name val="Arial"/>
      <family val="0"/>
    </font>
    <font>
      <sz val="12"/>
      <color indexed="8"/>
      <name val="Calibri"/>
      <family val="2"/>
    </font>
    <font>
      <b/>
      <sz val="10"/>
      <color indexed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name val="Verdana"/>
      <family val="2"/>
    </font>
    <font>
      <b/>
      <sz val="9"/>
      <name val="Arial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b/>
      <sz val="10"/>
      <color rgb="FFFFFFFF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5C732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5C732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 applyProtection="1">
      <alignment/>
      <protection hidden="1"/>
    </xf>
    <xf numFmtId="0" fontId="4" fillId="33" borderId="0" xfId="0" applyFont="1" applyFill="1" applyAlignment="1">
      <alignment/>
    </xf>
    <xf numFmtId="0" fontId="7" fillId="35" borderId="10" xfId="0" applyFont="1" applyFill="1" applyBorder="1" applyAlignment="1">
      <alignment/>
    </xf>
    <xf numFmtId="0" fontId="2" fillId="35" borderId="11" xfId="0" applyFont="1" applyFill="1" applyBorder="1" applyAlignment="1" applyProtection="1">
      <alignment/>
      <protection hidden="1"/>
    </xf>
    <xf numFmtId="0" fontId="2" fillId="35" borderId="12" xfId="0" applyFont="1" applyFill="1" applyBorder="1" applyAlignment="1" applyProtection="1">
      <alignment/>
      <protection hidden="1"/>
    </xf>
    <xf numFmtId="0" fontId="7" fillId="35" borderId="13" xfId="0" applyFont="1" applyFill="1" applyBorder="1" applyAlignment="1">
      <alignment/>
    </xf>
    <xf numFmtId="0" fontId="2" fillId="35" borderId="0" xfId="0" applyFont="1" applyFill="1" applyBorder="1" applyAlignment="1" applyProtection="1">
      <alignment/>
      <protection hidden="1"/>
    </xf>
    <xf numFmtId="183" fontId="2" fillId="35" borderId="14" xfId="49" applyNumberFormat="1" applyFont="1" applyFill="1" applyBorder="1" applyAlignment="1" applyProtection="1">
      <alignment/>
      <protection hidden="1"/>
    </xf>
    <xf numFmtId="0" fontId="2" fillId="35" borderId="15" xfId="0" applyFont="1" applyFill="1" applyBorder="1" applyAlignment="1" applyProtection="1">
      <alignment/>
      <protection hidden="1"/>
    </xf>
    <xf numFmtId="0" fontId="7" fillId="35" borderId="16" xfId="0" applyFont="1" applyFill="1" applyBorder="1" applyAlignment="1">
      <alignment/>
    </xf>
    <xf numFmtId="0" fontId="2" fillId="35" borderId="17" xfId="0" applyFont="1" applyFill="1" applyBorder="1" applyAlignment="1" applyProtection="1">
      <alignment/>
      <protection hidden="1"/>
    </xf>
    <xf numFmtId="0" fontId="2" fillId="35" borderId="18" xfId="0" applyFont="1" applyFill="1" applyBorder="1" applyAlignment="1" applyProtection="1">
      <alignment/>
      <protection hidden="1"/>
    </xf>
    <xf numFmtId="182" fontId="44" fillId="36" borderId="19" xfId="0" applyNumberFormat="1" applyFont="1" applyFill="1" applyBorder="1" applyAlignment="1" applyProtection="1">
      <alignment/>
      <protection hidden="1"/>
    </xf>
    <xf numFmtId="10" fontId="44" fillId="36" borderId="19" xfId="53" applyNumberFormat="1" applyFont="1" applyFill="1" applyBorder="1" applyAlignment="1" applyProtection="1">
      <alignment horizontal="center"/>
      <protection hidden="1"/>
    </xf>
    <xf numFmtId="182" fontId="44" fillId="36" borderId="20" xfId="0" applyNumberFormat="1" applyFont="1" applyFill="1" applyBorder="1" applyAlignment="1" applyProtection="1">
      <alignment/>
      <protection hidden="1"/>
    </xf>
    <xf numFmtId="10" fontId="44" fillId="36" borderId="20" xfId="53" applyNumberFormat="1" applyFont="1" applyFill="1" applyBorder="1" applyAlignment="1" applyProtection="1">
      <alignment horizontal="center"/>
      <protection hidden="1"/>
    </xf>
    <xf numFmtId="183" fontId="44" fillId="36" borderId="21" xfId="0" applyNumberFormat="1" applyFont="1" applyFill="1" applyBorder="1" applyAlignment="1" applyProtection="1">
      <alignment/>
      <protection hidden="1"/>
    </xf>
    <xf numFmtId="184" fontId="0" fillId="33" borderId="0" xfId="0" applyNumberFormat="1" applyFill="1" applyAlignment="1">
      <alignment/>
    </xf>
    <xf numFmtId="0" fontId="44" fillId="36" borderId="19" xfId="0" applyFont="1" applyFill="1" applyBorder="1" applyAlignment="1" applyProtection="1">
      <alignment/>
      <protection hidden="1"/>
    </xf>
    <xf numFmtId="184" fontId="44" fillId="36" borderId="19" xfId="47" applyNumberFormat="1" applyFont="1" applyFill="1" applyBorder="1" applyAlignment="1" applyProtection="1">
      <alignment/>
      <protection hidden="1"/>
    </xf>
    <xf numFmtId="0" fontId="44" fillId="36" borderId="20" xfId="0" applyFont="1" applyFill="1" applyBorder="1" applyAlignment="1" applyProtection="1">
      <alignment/>
      <protection hidden="1"/>
    </xf>
    <xf numFmtId="184" fontId="44" fillId="36" borderId="20" xfId="47" applyNumberFormat="1" applyFont="1" applyFill="1" applyBorder="1" applyAlignment="1" applyProtection="1">
      <alignment/>
      <protection hidden="1"/>
    </xf>
    <xf numFmtId="183" fontId="45" fillId="37" borderId="14" xfId="49" applyNumberFormat="1" applyFont="1" applyFill="1" applyBorder="1" applyAlignment="1" applyProtection="1">
      <alignment/>
      <protection hidden="1" locked="0"/>
    </xf>
    <xf numFmtId="182" fontId="45" fillId="37" borderId="14" xfId="0" applyNumberFormat="1" applyFont="1" applyFill="1" applyBorder="1" applyAlignment="1" applyProtection="1">
      <alignment horizontal="center"/>
      <protection hidden="1" locked="0"/>
    </xf>
    <xf numFmtId="183" fontId="44" fillId="36" borderId="22" xfId="0" applyNumberFormat="1" applyFont="1" applyFill="1" applyBorder="1" applyAlignment="1" applyProtection="1">
      <alignment/>
      <protection hidden="1"/>
    </xf>
    <xf numFmtId="0" fontId="7" fillId="35" borderId="0" xfId="0" applyFont="1" applyFill="1" applyBorder="1" applyAlignment="1" applyProtection="1">
      <alignment horizontal="left"/>
      <protection hidden="1"/>
    </xf>
    <xf numFmtId="183" fontId="44" fillId="36" borderId="19" xfId="0" applyNumberFormat="1" applyFont="1" applyFill="1" applyBorder="1" applyAlignment="1" applyProtection="1">
      <alignment/>
      <protection hidden="1"/>
    </xf>
    <xf numFmtId="0" fontId="7" fillId="38" borderId="10" xfId="0" applyFont="1" applyFill="1" applyBorder="1" applyAlignment="1">
      <alignment/>
    </xf>
    <xf numFmtId="0" fontId="7" fillId="38" borderId="11" xfId="0" applyFont="1" applyFill="1" applyBorder="1" applyAlignment="1">
      <alignment/>
    </xf>
    <xf numFmtId="0" fontId="2" fillId="38" borderId="13" xfId="0" applyFont="1" applyFill="1" applyBorder="1" applyAlignment="1" applyProtection="1">
      <alignment/>
      <protection hidden="1"/>
    </xf>
    <xf numFmtId="182" fontId="2" fillId="38" borderId="0" xfId="0" applyNumberFormat="1" applyFont="1" applyFill="1" applyBorder="1" applyAlignment="1" applyProtection="1">
      <alignment/>
      <protection hidden="1"/>
    </xf>
    <xf numFmtId="0" fontId="2" fillId="38" borderId="0" xfId="0" applyFont="1" applyFill="1" applyBorder="1" applyAlignment="1" applyProtection="1">
      <alignment/>
      <protection hidden="1"/>
    </xf>
    <xf numFmtId="0" fontId="7" fillId="38" borderId="12" xfId="0" applyFont="1" applyFill="1" applyBorder="1" applyAlignment="1">
      <alignment/>
    </xf>
    <xf numFmtId="0" fontId="2" fillId="38" borderId="15" xfId="0" applyFont="1" applyFill="1" applyBorder="1" applyAlignment="1" applyProtection="1">
      <alignment/>
      <protection hidden="1"/>
    </xf>
    <xf numFmtId="184" fontId="2" fillId="38" borderId="23" xfId="47" applyNumberFormat="1" applyFont="1" applyFill="1" applyBorder="1" applyAlignment="1" applyProtection="1">
      <alignment/>
      <protection hidden="1"/>
    </xf>
    <xf numFmtId="10" fontId="46" fillId="39" borderId="19" xfId="0" applyNumberFormat="1" applyFont="1" applyFill="1" applyBorder="1" applyAlignment="1" applyProtection="1">
      <alignment horizontal="center"/>
      <protection hidden="1"/>
    </xf>
    <xf numFmtId="43" fontId="0" fillId="33" borderId="0" xfId="0" applyNumberFormat="1" applyFill="1" applyAlignment="1">
      <alignment/>
    </xf>
    <xf numFmtId="0" fontId="44" fillId="36" borderId="24" xfId="0" applyFont="1" applyFill="1" applyBorder="1" applyAlignment="1" applyProtection="1">
      <alignment horizontal="center" vertical="center"/>
      <protection hidden="1"/>
    </xf>
    <xf numFmtId="0" fontId="44" fillId="36" borderId="25" xfId="0" applyFont="1" applyFill="1" applyBorder="1" applyAlignment="1" applyProtection="1">
      <alignment horizontal="center" vertical="center"/>
      <protection hidden="1"/>
    </xf>
    <xf numFmtId="0" fontId="44" fillId="36" borderId="26" xfId="0" applyFont="1" applyFill="1" applyBorder="1" applyAlignment="1" applyProtection="1">
      <alignment horizontal="center" vertical="center"/>
      <protection hidden="1"/>
    </xf>
    <xf numFmtId="0" fontId="44" fillId="36" borderId="27" xfId="0" applyFont="1" applyFill="1" applyBorder="1" applyAlignment="1" applyProtection="1">
      <alignment horizontal="center" vertical="center"/>
      <protection hidden="1"/>
    </xf>
    <xf numFmtId="0" fontId="2" fillId="38" borderId="13" xfId="0" applyFont="1" applyFill="1" applyBorder="1" applyAlignment="1" applyProtection="1">
      <alignment horizontal="center"/>
      <protection hidden="1"/>
    </xf>
    <xf numFmtId="0" fontId="2" fillId="38" borderId="0" xfId="0" applyFont="1" applyFill="1" applyBorder="1" applyAlignment="1" applyProtection="1">
      <alignment horizontal="center"/>
      <protection hidden="1"/>
    </xf>
    <xf numFmtId="0" fontId="7" fillId="35" borderId="0" xfId="0" applyFont="1" applyFill="1" applyBorder="1" applyAlignment="1" applyProtection="1">
      <alignment horizontal="left"/>
      <protection hidden="1"/>
    </xf>
    <xf numFmtId="0" fontId="7" fillId="35" borderId="28" xfId="0" applyFont="1" applyFill="1" applyBorder="1" applyAlignment="1" applyProtection="1">
      <alignment horizontal="left"/>
      <protection hidden="1"/>
    </xf>
    <xf numFmtId="1" fontId="6" fillId="33" borderId="29" xfId="0" applyNumberFormat="1" applyFont="1" applyFill="1" applyBorder="1" applyAlignment="1">
      <alignment horizontal="center" vertical="center" wrapText="1"/>
    </xf>
    <xf numFmtId="1" fontId="6" fillId="33" borderId="30" xfId="0" applyNumberFormat="1" applyFont="1" applyFill="1" applyBorder="1" applyAlignment="1">
      <alignment horizontal="center" vertical="center" wrapText="1"/>
    </xf>
    <xf numFmtId="1" fontId="6" fillId="33" borderId="31" xfId="0" applyNumberFormat="1" applyFont="1" applyFill="1" applyBorder="1" applyAlignment="1">
      <alignment horizontal="center" vertical="center" wrapText="1"/>
    </xf>
    <xf numFmtId="1" fontId="6" fillId="33" borderId="32" xfId="0" applyNumberFormat="1" applyFont="1" applyFill="1" applyBorder="1" applyAlignment="1">
      <alignment horizontal="center" vertical="center" wrapText="1"/>
    </xf>
    <xf numFmtId="1" fontId="6" fillId="33" borderId="33" xfId="0" applyNumberFormat="1" applyFont="1" applyFill="1" applyBorder="1" applyAlignment="1">
      <alignment horizontal="center" vertical="center" wrapText="1"/>
    </xf>
    <xf numFmtId="1" fontId="6" fillId="33" borderId="34" xfId="0" applyNumberFormat="1" applyFont="1" applyFill="1" applyBorder="1" applyAlignment="1">
      <alignment horizontal="center" vertical="center" wrapText="1"/>
    </xf>
    <xf numFmtId="0" fontId="44" fillId="36" borderId="19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>
      <alignment horizontal="center"/>
    </xf>
    <xf numFmtId="0" fontId="9" fillId="33" borderId="17" xfId="0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5</xdr:row>
      <xdr:rowOff>19050</xdr:rowOff>
    </xdr:from>
    <xdr:to>
      <xdr:col>2</xdr:col>
      <xdr:colOff>590550</xdr:colOff>
      <xdr:row>8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247775"/>
          <a:ext cx="1162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153</xdr:row>
      <xdr:rowOff>104775</xdr:rowOff>
    </xdr:from>
    <xdr:to>
      <xdr:col>4</xdr:col>
      <xdr:colOff>914400</xdr:colOff>
      <xdr:row>156</xdr:row>
      <xdr:rowOff>142875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2510790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H153"/>
  <sheetViews>
    <sheetView tabSelected="1" zoomScale="115" zoomScaleNormal="115" zoomScalePageLayoutView="0" workbookViewId="0" topLeftCell="A1">
      <pane xSplit="1" ySplit="11" topLeftCell="B12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G148" sqref="G148"/>
    </sheetView>
  </sheetViews>
  <sheetFormatPr defaultColWidth="10.7109375" defaultRowHeight="12.75"/>
  <cols>
    <col min="1" max="1" width="2.7109375" style="1" customWidth="1"/>
    <col min="2" max="2" width="10.7109375" style="5" customWidth="1"/>
    <col min="3" max="4" width="15.28125" style="5" customWidth="1"/>
    <col min="5" max="5" width="16.00390625" style="5" bestFit="1" customWidth="1"/>
    <col min="6" max="6" width="12.28125" style="5" customWidth="1"/>
    <col min="7" max="7" width="18.7109375" style="5" customWidth="1"/>
    <col min="8" max="8" width="47.7109375" style="1" customWidth="1"/>
    <col min="9" max="16384" width="10.7109375" style="1" customWidth="1"/>
  </cols>
  <sheetData>
    <row r="1" spans="2:7" ht="36" customHeight="1">
      <c r="B1" s="49" t="s">
        <v>23</v>
      </c>
      <c r="C1" s="50"/>
      <c r="D1" s="50"/>
      <c r="E1" s="50"/>
      <c r="F1" s="50"/>
      <c r="G1" s="51"/>
    </row>
    <row r="2" spans="2:7" s="3" customFormat="1" ht="27" customHeight="1" thickBot="1">
      <c r="B2" s="52" t="s">
        <v>36</v>
      </c>
      <c r="C2" s="53"/>
      <c r="D2" s="53"/>
      <c r="E2" s="53"/>
      <c r="F2" s="53"/>
      <c r="G2" s="54"/>
    </row>
    <row r="3" spans="2:7" s="3" customFormat="1" ht="15.75" customHeight="1" thickBot="1">
      <c r="B3" s="57" t="s">
        <v>39</v>
      </c>
      <c r="C3" s="57"/>
      <c r="D3" s="57"/>
      <c r="E3" s="57"/>
      <c r="F3" s="57"/>
      <c r="G3" s="57"/>
    </row>
    <row r="4" spans="2:7" ht="4.5" customHeight="1" thickBot="1" thickTop="1">
      <c r="B4" s="31"/>
      <c r="C4" s="32"/>
      <c r="D4" s="32"/>
      <c r="E4" s="32"/>
      <c r="F4" s="32"/>
      <c r="G4" s="36"/>
    </row>
    <row r="5" spans="2:7" ht="13.5" thickBot="1">
      <c r="B5" s="45" t="s">
        <v>3</v>
      </c>
      <c r="C5" s="46"/>
      <c r="D5" s="46"/>
      <c r="E5" s="46"/>
      <c r="F5" s="46"/>
      <c r="G5" s="26">
        <v>1000000</v>
      </c>
    </row>
    <row r="6" spans="2:7" ht="4.5" customHeight="1" thickBot="1">
      <c r="B6" s="33"/>
      <c r="C6" s="34"/>
      <c r="D6" s="34"/>
      <c r="E6" s="35"/>
      <c r="F6" s="35"/>
      <c r="G6" s="37"/>
    </row>
    <row r="7" spans="2:7" ht="13.5" thickBot="1">
      <c r="B7" s="45" t="s">
        <v>4</v>
      </c>
      <c r="C7" s="46"/>
      <c r="D7" s="46"/>
      <c r="E7" s="46"/>
      <c r="F7" s="46"/>
      <c r="G7" s="27">
        <v>42795</v>
      </c>
    </row>
    <row r="8" spans="2:7" ht="4.5" customHeight="1" thickBot="1">
      <c r="B8" s="33"/>
      <c r="C8" s="34"/>
      <c r="D8" s="34"/>
      <c r="E8" s="35"/>
      <c r="F8" s="35"/>
      <c r="G8" s="37"/>
    </row>
    <row r="9" spans="2:7" ht="13.5" thickBot="1">
      <c r="B9" s="45" t="s">
        <v>5</v>
      </c>
      <c r="C9" s="46"/>
      <c r="D9" s="46"/>
      <c r="E9" s="46"/>
      <c r="F9" s="46"/>
      <c r="G9" s="27">
        <v>43257</v>
      </c>
    </row>
    <row r="10" spans="2:7" ht="4.5" customHeight="1" thickBot="1">
      <c r="B10" s="33"/>
      <c r="C10" s="34"/>
      <c r="D10" s="34"/>
      <c r="E10" s="35"/>
      <c r="F10" s="35"/>
      <c r="G10" s="37"/>
    </row>
    <row r="11" spans="2:7" ht="13.5" thickBot="1">
      <c r="B11" s="45" t="s">
        <v>6</v>
      </c>
      <c r="C11" s="46"/>
      <c r="D11" s="46"/>
      <c r="E11" s="46"/>
      <c r="F11" s="46"/>
      <c r="G11" s="38">
        <f>G9-G7</f>
        <v>462</v>
      </c>
    </row>
    <row r="12" spans="2:7" ht="12.75">
      <c r="B12" s="41">
        <v>2008</v>
      </c>
      <c r="C12" s="24" t="s">
        <v>24</v>
      </c>
      <c r="D12" s="18">
        <v>39478</v>
      </c>
      <c r="E12" s="19">
        <v>0.3275</v>
      </c>
      <c r="F12" s="25">
        <f>IF(D12&lt;$G$7,0,IF(D12&gt;$G$9,($G$9-$G$7),(D12-$G$7)))</f>
        <v>0</v>
      </c>
      <c r="G12" s="20"/>
    </row>
    <row r="13" spans="2:8" ht="12.75">
      <c r="B13" s="42"/>
      <c r="C13" s="22" t="s">
        <v>25</v>
      </c>
      <c r="D13" s="16">
        <v>39507</v>
      </c>
      <c r="E13" s="17">
        <v>0.3275</v>
      </c>
      <c r="F13" s="23">
        <f>IF(D13&lt;$G$7,0,IF(D13&gt;$G$9,($G$9-$G$7),(D13-$G$7)))-SUM($F$12:F12)</f>
        <v>0</v>
      </c>
      <c r="G13" s="28"/>
      <c r="H13" s="21"/>
    </row>
    <row r="14" spans="2:7" ht="12.75">
      <c r="B14" s="42"/>
      <c r="C14" s="22" t="s">
        <v>26</v>
      </c>
      <c r="D14" s="16">
        <v>39538</v>
      </c>
      <c r="E14" s="17">
        <v>0.3275</v>
      </c>
      <c r="F14" s="23">
        <f>IF(D14&lt;$G$7,0,IF(D14&gt;$G$9,($G$9-$G$7),(D14-$G$7)))-SUM($F$12:F13)</f>
        <v>0</v>
      </c>
      <c r="G14" s="28">
        <f>ROUND(+$G$5*(E14/365)*(SUM(F12:F14)),-3)</f>
        <v>0</v>
      </c>
    </row>
    <row r="15" spans="2:7" ht="12.75">
      <c r="B15" s="42"/>
      <c r="C15" s="22" t="s">
        <v>27</v>
      </c>
      <c r="D15" s="16">
        <v>39568</v>
      </c>
      <c r="E15" s="17">
        <v>0.3288</v>
      </c>
      <c r="F15" s="23">
        <f>IF(D15&lt;$G$7,0,IF(D15&gt;$G$9,($G$9-$G$7),(D15-$G$7)))-SUM($F$12:F14)</f>
        <v>0</v>
      </c>
      <c r="G15" s="28"/>
    </row>
    <row r="16" spans="2:7" ht="12.75">
      <c r="B16" s="42"/>
      <c r="C16" s="22" t="s">
        <v>28</v>
      </c>
      <c r="D16" s="16">
        <v>39599</v>
      </c>
      <c r="E16" s="17">
        <v>0.3288</v>
      </c>
      <c r="F16" s="23">
        <f>IF(D16&lt;$G$7,0,IF(D16&gt;$G$9,($G$9-$G$7),(D16-$G$7)))-SUM($F$12:F15)</f>
        <v>0</v>
      </c>
      <c r="G16" s="28"/>
    </row>
    <row r="17" spans="2:8" ht="12.75">
      <c r="B17" s="42"/>
      <c r="C17" s="22" t="s">
        <v>29</v>
      </c>
      <c r="D17" s="16">
        <v>39629</v>
      </c>
      <c r="E17" s="17">
        <v>0.3288</v>
      </c>
      <c r="F17" s="23">
        <f>IF(D17&lt;$G$7,0,IF(D17&gt;$G$9,($G$9-$G$7),(D17-$G$7)))-SUM($F$12:F16)</f>
        <v>0</v>
      </c>
      <c r="G17" s="28">
        <f>ROUND(+$G$5*(E17/365)*(SUM(F15:F17)),-3)</f>
        <v>0</v>
      </c>
      <c r="H17" s="21"/>
    </row>
    <row r="18" spans="2:7" ht="12.75">
      <c r="B18" s="42"/>
      <c r="C18" s="22" t="s">
        <v>30</v>
      </c>
      <c r="D18" s="16">
        <v>39660</v>
      </c>
      <c r="E18" s="17">
        <v>0.3227</v>
      </c>
      <c r="F18" s="23">
        <f>IF(D18&lt;$G$7,0,IF(D18&gt;$G$9,($G$9-$G$7),(D18-$G$7)))-SUM($F$12:F17)</f>
        <v>0</v>
      </c>
      <c r="G18" s="28"/>
    </row>
    <row r="19" spans="2:7" ht="12.75">
      <c r="B19" s="42"/>
      <c r="C19" s="22" t="s">
        <v>31</v>
      </c>
      <c r="D19" s="16">
        <v>39691</v>
      </c>
      <c r="E19" s="17">
        <v>0.3227</v>
      </c>
      <c r="F19" s="23">
        <f>IF(D19&lt;$G$7,0,IF(D19&gt;$G$9,($G$9-$G$7),(D19-$G$7)))-SUM($F$12:F18)</f>
        <v>0</v>
      </c>
      <c r="G19" s="28"/>
    </row>
    <row r="20" spans="2:7" ht="12.75">
      <c r="B20" s="42"/>
      <c r="C20" s="22" t="s">
        <v>32</v>
      </c>
      <c r="D20" s="16">
        <v>39721</v>
      </c>
      <c r="E20" s="17">
        <v>0.3227</v>
      </c>
      <c r="F20" s="23">
        <f>IF(D20&lt;$G$7,0,IF(D20&gt;$G$9,($G$9-$G$7),(D20-$G$7)))-SUM($F$12:F19)</f>
        <v>0</v>
      </c>
      <c r="G20" s="28">
        <f>ROUND(+$G$5*(E20/365)*(SUM(F18:F20)),-3)</f>
        <v>0</v>
      </c>
    </row>
    <row r="21" spans="2:7" ht="12.75">
      <c r="B21" s="42"/>
      <c r="C21" s="22" t="s">
        <v>33</v>
      </c>
      <c r="D21" s="16">
        <v>39752</v>
      </c>
      <c r="E21" s="17">
        <v>0.3153</v>
      </c>
      <c r="F21" s="23">
        <f>IF(D21&lt;$G$7,0,IF(D21&gt;$G$9,($G$9-$G$7),(D21-$G$7)))-SUM($F$12:F20)</f>
        <v>0</v>
      </c>
      <c r="G21" s="28"/>
    </row>
    <row r="22" spans="2:7" ht="12.75">
      <c r="B22" s="42"/>
      <c r="C22" s="22" t="s">
        <v>34</v>
      </c>
      <c r="D22" s="16">
        <v>39782</v>
      </c>
      <c r="E22" s="17">
        <v>0.3153</v>
      </c>
      <c r="F22" s="23">
        <f>IF(D22&lt;$G$7,0,IF(D22&gt;$G$9,($G$9-$G$7),(D22-$G$7)))-SUM($F$12:F21)</f>
        <v>0</v>
      </c>
      <c r="G22" s="28"/>
    </row>
    <row r="23" spans="2:7" ht="12.75">
      <c r="B23" s="43"/>
      <c r="C23" s="22" t="s">
        <v>35</v>
      </c>
      <c r="D23" s="16">
        <v>39813</v>
      </c>
      <c r="E23" s="17">
        <v>0.3153</v>
      </c>
      <c r="F23" s="23">
        <f>IF(D23&lt;$G$7,0,IF(D23&gt;$G$9,($G$9-$G$7),(D23-$G$7)))-SUM($F$12:F22)</f>
        <v>0</v>
      </c>
      <c r="G23" s="28">
        <f>ROUND(+$G$5*(E23/365)*(SUM(F21:F23)),-3)</f>
        <v>0</v>
      </c>
    </row>
    <row r="24" spans="2:7" ht="12.75">
      <c r="B24" s="44">
        <v>2009</v>
      </c>
      <c r="C24" s="22" t="s">
        <v>24</v>
      </c>
      <c r="D24" s="16">
        <v>39844</v>
      </c>
      <c r="E24" s="17">
        <v>0.3071</v>
      </c>
      <c r="F24" s="23">
        <f>IF(D24&lt;$G$7,0,IF(D24&gt;$G$9,($G$9-$G$7),(D24-$G$7)))-SUM($F$12:F23)</f>
        <v>0</v>
      </c>
      <c r="G24" s="28"/>
    </row>
    <row r="25" spans="2:7" ht="12.75">
      <c r="B25" s="42"/>
      <c r="C25" s="22" t="s">
        <v>25</v>
      </c>
      <c r="D25" s="16">
        <v>39872</v>
      </c>
      <c r="E25" s="17">
        <v>0.3071</v>
      </c>
      <c r="F25" s="23">
        <f>IF(D25&lt;$G$7,0,IF(D25&gt;$G$9,($G$9-$G$7),(D25-$G$7)))-SUM($F$12:F24)</f>
        <v>0</v>
      </c>
      <c r="G25" s="28"/>
    </row>
    <row r="26" spans="2:7" ht="12.75">
      <c r="B26" s="42"/>
      <c r="C26" s="22" t="s">
        <v>26</v>
      </c>
      <c r="D26" s="16">
        <v>39903</v>
      </c>
      <c r="E26" s="17">
        <v>0.3071</v>
      </c>
      <c r="F26" s="23">
        <f>IF(D26&lt;$G$7,0,IF(D26&gt;$G$9,($G$9-$G$7),(D26-$G$7)))-SUM($F$12:F25)</f>
        <v>0</v>
      </c>
      <c r="G26" s="28">
        <f>ROUND(+$G$5*(E26/365)*(SUM(F24:F26)),-3)</f>
        <v>0</v>
      </c>
    </row>
    <row r="27" spans="2:7" ht="12.75">
      <c r="B27" s="42"/>
      <c r="C27" s="22" t="s">
        <v>27</v>
      </c>
      <c r="D27" s="16">
        <v>39933</v>
      </c>
      <c r="E27" s="17">
        <v>0.3042</v>
      </c>
      <c r="F27" s="23">
        <f>IF(D27&lt;$G$7,0,IF(D27&gt;$G$9,($G$9-$G$7),(D27-$G$7)))-SUM($F$12:F26)</f>
        <v>0</v>
      </c>
      <c r="G27" s="28"/>
    </row>
    <row r="28" spans="2:7" ht="12.75">
      <c r="B28" s="42"/>
      <c r="C28" s="22" t="s">
        <v>28</v>
      </c>
      <c r="D28" s="16">
        <v>39964</v>
      </c>
      <c r="E28" s="17">
        <v>0.3042</v>
      </c>
      <c r="F28" s="23">
        <f>IF(D28&lt;$G$7,0,IF(D28&gt;$G$9,($G$9-$G$7),(D28-$G$7)))-SUM($F$12:F27)</f>
        <v>0</v>
      </c>
      <c r="G28" s="28"/>
    </row>
    <row r="29" spans="2:7" ht="12.75">
      <c r="B29" s="42"/>
      <c r="C29" s="22" t="s">
        <v>29</v>
      </c>
      <c r="D29" s="16">
        <v>39994</v>
      </c>
      <c r="E29" s="17">
        <v>0.3042</v>
      </c>
      <c r="F29" s="23">
        <f>IF(D29&lt;$G$7,0,IF(D29&gt;$G$9,($G$9-$G$7),(D29-$G$7)))-SUM($F$12:F28)</f>
        <v>0</v>
      </c>
      <c r="G29" s="28">
        <f>ROUND(+$G$5*(E29/365)*(SUM(F27:F29)),-3)</f>
        <v>0</v>
      </c>
    </row>
    <row r="30" spans="2:7" ht="12.75">
      <c r="B30" s="42"/>
      <c r="C30" s="22" t="s">
        <v>30</v>
      </c>
      <c r="D30" s="16">
        <v>40025</v>
      </c>
      <c r="E30" s="17">
        <v>0.2798</v>
      </c>
      <c r="F30" s="23">
        <f>IF(D30&lt;$G$7,0,IF(D30&gt;$G$9,($G$9-$G$7),(D30-$G$7)))-SUM($F$12:F29)</f>
        <v>0</v>
      </c>
      <c r="G30" s="28"/>
    </row>
    <row r="31" spans="2:7" ht="12.75">
      <c r="B31" s="42"/>
      <c r="C31" s="22" t="s">
        <v>31</v>
      </c>
      <c r="D31" s="16">
        <v>40056</v>
      </c>
      <c r="E31" s="17">
        <v>0.2798</v>
      </c>
      <c r="F31" s="23">
        <f>IF(D31&lt;$G$7,0,IF(D31&gt;$G$9,($G$9-$G$7),(D31-$G$7)))-SUM($F$12:F30)</f>
        <v>0</v>
      </c>
      <c r="G31" s="28"/>
    </row>
    <row r="32" spans="2:7" ht="12.75">
      <c r="B32" s="42"/>
      <c r="C32" s="22" t="s">
        <v>32</v>
      </c>
      <c r="D32" s="16">
        <v>40086</v>
      </c>
      <c r="E32" s="17">
        <v>0.2798</v>
      </c>
      <c r="F32" s="23">
        <f>IF(D32&lt;$G$7,0,IF(D32&gt;$G$9,($G$9-$G$7),(D32-$G$7)))-SUM($F$12:F31)</f>
        <v>0</v>
      </c>
      <c r="G32" s="28">
        <f>ROUND(+$G$5*(E32/365)*(SUM(F30:F32)),-3)</f>
        <v>0</v>
      </c>
    </row>
    <row r="33" spans="2:7" ht="12.75">
      <c r="B33" s="42"/>
      <c r="C33" s="22" t="s">
        <v>33</v>
      </c>
      <c r="D33" s="16">
        <v>40117</v>
      </c>
      <c r="E33" s="17">
        <v>0.2592</v>
      </c>
      <c r="F33" s="23">
        <f>IF(D33&lt;$G$7,0,IF(D33&gt;$G$9,($G$9-$G$7),(D33-$G$7)))-SUM($F$12:F32)</f>
        <v>0</v>
      </c>
      <c r="G33" s="28"/>
    </row>
    <row r="34" spans="2:7" ht="12.75">
      <c r="B34" s="42"/>
      <c r="C34" s="22" t="s">
        <v>34</v>
      </c>
      <c r="D34" s="16">
        <v>40147</v>
      </c>
      <c r="E34" s="17">
        <v>0.2592</v>
      </c>
      <c r="F34" s="23">
        <f>IF(D34&lt;$G$7,0,IF(D34&gt;$G$9,($G$9-$G$7),(D34-$G$7)))-SUM($F$12:F33)</f>
        <v>0</v>
      </c>
      <c r="G34" s="28"/>
    </row>
    <row r="35" spans="2:7" ht="12.75">
      <c r="B35" s="43"/>
      <c r="C35" s="22" t="s">
        <v>35</v>
      </c>
      <c r="D35" s="16">
        <v>40178</v>
      </c>
      <c r="E35" s="17">
        <v>0.2592</v>
      </c>
      <c r="F35" s="23">
        <f>IF(D35&lt;$G$7,0,IF(D35&gt;$G$9,($G$9-$G$7),(D35-$G$7)))-SUM($F$12:F34)</f>
        <v>0</v>
      </c>
      <c r="G35" s="28">
        <f>ROUND(+$G$5*(E35/365)*(SUM(F33:F35)),-3)</f>
        <v>0</v>
      </c>
    </row>
    <row r="36" spans="2:7" ht="12.75">
      <c r="B36" s="44">
        <v>2010</v>
      </c>
      <c r="C36" s="22" t="s">
        <v>24</v>
      </c>
      <c r="D36" s="16">
        <v>40209</v>
      </c>
      <c r="E36" s="17">
        <v>0.2421</v>
      </c>
      <c r="F36" s="23">
        <f>IF(D36&lt;$G$7,0,IF(D36&gt;$G$9,($G$9-$G$7),(D36-$G$7)))-SUM($F$12:F35)</f>
        <v>0</v>
      </c>
      <c r="G36" s="28"/>
    </row>
    <row r="37" spans="2:7" ht="12.75">
      <c r="B37" s="42"/>
      <c r="C37" s="22" t="s">
        <v>25</v>
      </c>
      <c r="D37" s="16">
        <v>40237</v>
      </c>
      <c r="E37" s="17">
        <v>0.2421</v>
      </c>
      <c r="F37" s="23">
        <f>IF(D37&lt;$G$7,0,IF(D37&gt;$G$9,($G$9-$G$7),(D37-$G$7)))-SUM($F$12:F36)</f>
        <v>0</v>
      </c>
      <c r="G37" s="28"/>
    </row>
    <row r="38" spans="2:7" ht="12.75">
      <c r="B38" s="42"/>
      <c r="C38" s="22" t="s">
        <v>26</v>
      </c>
      <c r="D38" s="16">
        <v>40268</v>
      </c>
      <c r="E38" s="17">
        <v>0.2421</v>
      </c>
      <c r="F38" s="23">
        <f>IF(D38&lt;$G$7,0,IF(D38&gt;$G$9,($G$9-$G$7),(D38-$G$7)))-SUM($F$12:F37)</f>
        <v>0</v>
      </c>
      <c r="G38" s="28">
        <f>ROUND(+$G$5*(E38/365)*(SUM(F36:F38)),-3)</f>
        <v>0</v>
      </c>
    </row>
    <row r="39" spans="2:7" ht="12.75">
      <c r="B39" s="42"/>
      <c r="C39" s="22" t="s">
        <v>27</v>
      </c>
      <c r="D39" s="16">
        <v>40298</v>
      </c>
      <c r="E39" s="17">
        <v>0.2297</v>
      </c>
      <c r="F39" s="23">
        <f>IF(D39&lt;$G$7,0,IF(D39&gt;$G$9,($G$9-$G$7),(D39-$G$7)))-SUM($F$12:F38)</f>
        <v>0</v>
      </c>
      <c r="G39" s="28"/>
    </row>
    <row r="40" spans="2:7" ht="12.75">
      <c r="B40" s="42"/>
      <c r="C40" s="22" t="s">
        <v>28</v>
      </c>
      <c r="D40" s="16">
        <v>40329</v>
      </c>
      <c r="E40" s="17">
        <v>0.2297</v>
      </c>
      <c r="F40" s="23">
        <f>IF(D40&lt;$G$7,0,IF(D40&gt;$G$9,($G$9-$G$7),(D40-$G$7)))-SUM($F$12:F39)</f>
        <v>0</v>
      </c>
      <c r="G40" s="28"/>
    </row>
    <row r="41" spans="2:7" ht="12.75">
      <c r="B41" s="42"/>
      <c r="C41" s="22" t="s">
        <v>29</v>
      </c>
      <c r="D41" s="16">
        <v>40359</v>
      </c>
      <c r="E41" s="17">
        <v>0.2297</v>
      </c>
      <c r="F41" s="23">
        <f>IF(D41&lt;$G$7,0,IF(D41&gt;$G$9,($G$9-$G$7),(D41-$G$7)))-SUM($F$12:F40)</f>
        <v>0</v>
      </c>
      <c r="G41" s="28">
        <f>ROUND(+$G$5*(E41/365)*(SUM(F39:F41)),-3)</f>
        <v>0</v>
      </c>
    </row>
    <row r="42" spans="2:7" ht="12.75">
      <c r="B42" s="42"/>
      <c r="C42" s="22" t="s">
        <v>30</v>
      </c>
      <c r="D42" s="16">
        <v>40390</v>
      </c>
      <c r="E42" s="17">
        <v>0.2241</v>
      </c>
      <c r="F42" s="23">
        <f>IF(D42&lt;$G$7,0,IF(D42&gt;$G$9,($G$9-$G$7),(D42-$G$7)))-SUM($F$12:F41)</f>
        <v>0</v>
      </c>
      <c r="G42" s="28"/>
    </row>
    <row r="43" spans="2:7" ht="12.75">
      <c r="B43" s="42"/>
      <c r="C43" s="22" t="s">
        <v>31</v>
      </c>
      <c r="D43" s="16">
        <v>40421</v>
      </c>
      <c r="E43" s="17">
        <v>0.2241</v>
      </c>
      <c r="F43" s="23">
        <f>IF(D43&lt;$G$7,0,IF(D43&gt;$G$9,($G$9-$G$7),(D43-$G$7)))-SUM($F$12:F42)</f>
        <v>0</v>
      </c>
      <c r="G43" s="28"/>
    </row>
    <row r="44" spans="2:7" ht="12.75">
      <c r="B44" s="42"/>
      <c r="C44" s="22" t="s">
        <v>32</v>
      </c>
      <c r="D44" s="16">
        <v>40451</v>
      </c>
      <c r="E44" s="17">
        <v>0.2241</v>
      </c>
      <c r="F44" s="23">
        <f>IF(D44&lt;$G$7,0,IF(D44&gt;$G$9,($G$9-$G$7),(D44-$G$7)))-SUM($F$12:F43)</f>
        <v>0</v>
      </c>
      <c r="G44" s="28">
        <f>ROUND(+$G$5*(E44/365)*(SUM(F42:F44)),-3)</f>
        <v>0</v>
      </c>
    </row>
    <row r="45" spans="2:7" ht="12.75">
      <c r="B45" s="42"/>
      <c r="C45" s="22" t="s">
        <v>33</v>
      </c>
      <c r="D45" s="16">
        <v>40482</v>
      </c>
      <c r="E45" s="17">
        <v>0.2132</v>
      </c>
      <c r="F45" s="23">
        <f>IF(D45&lt;$G$7,0,IF(D45&gt;$G$9,($G$9-$G$7),(D45-$G$7)))-SUM($F$12:F44)</f>
        <v>0</v>
      </c>
      <c r="G45" s="28"/>
    </row>
    <row r="46" spans="2:7" ht="12.75">
      <c r="B46" s="42"/>
      <c r="C46" s="22" t="s">
        <v>34</v>
      </c>
      <c r="D46" s="16">
        <v>40512</v>
      </c>
      <c r="E46" s="17">
        <v>0.2132</v>
      </c>
      <c r="F46" s="23">
        <f>IF(D46&lt;$G$7,0,IF(D46&gt;$G$9,($G$9-$G$7),(D46-$G$7)))-SUM($F$12:F45)</f>
        <v>0</v>
      </c>
      <c r="G46" s="28"/>
    </row>
    <row r="47" spans="2:7" ht="12.75">
      <c r="B47" s="43"/>
      <c r="C47" s="22" t="s">
        <v>35</v>
      </c>
      <c r="D47" s="16">
        <v>40543</v>
      </c>
      <c r="E47" s="17">
        <v>0.2132</v>
      </c>
      <c r="F47" s="23">
        <f>IF(D47&lt;$G$7,0,IF(D47&gt;$G$9,($G$9-$G$7),(D47-$G$7)))-SUM($F$12:F46)</f>
        <v>0</v>
      </c>
      <c r="G47" s="28">
        <f>ROUND(+$G$5*(E47/365)*(SUM(F45:F47)),-3)</f>
        <v>0</v>
      </c>
    </row>
    <row r="48" spans="2:7" ht="12.75">
      <c r="B48" s="44">
        <v>2011</v>
      </c>
      <c r="C48" s="22" t="s">
        <v>24</v>
      </c>
      <c r="D48" s="16">
        <v>40574</v>
      </c>
      <c r="E48" s="17">
        <v>0.2342</v>
      </c>
      <c r="F48" s="23">
        <f>IF(D48&lt;$G$7,0,IF(D48&gt;$G$9,($G$9-$G$7),(D48-$G$7)))-SUM($F$12:F47)</f>
        <v>0</v>
      </c>
      <c r="G48" s="28"/>
    </row>
    <row r="49" spans="2:7" ht="12.75">
      <c r="B49" s="42"/>
      <c r="C49" s="22" t="s">
        <v>25</v>
      </c>
      <c r="D49" s="16">
        <v>40602</v>
      </c>
      <c r="E49" s="17">
        <v>0.2342</v>
      </c>
      <c r="F49" s="23">
        <f>IF(D49&lt;$G$7,0,IF(D49&gt;$G$9,($G$9-$G$7),(D49-$G$7)))-SUM($F$12:F48)</f>
        <v>0</v>
      </c>
      <c r="G49" s="28"/>
    </row>
    <row r="50" spans="2:7" ht="12.75">
      <c r="B50" s="42"/>
      <c r="C50" s="22" t="s">
        <v>26</v>
      </c>
      <c r="D50" s="16">
        <v>40633</v>
      </c>
      <c r="E50" s="17">
        <v>0.2342</v>
      </c>
      <c r="F50" s="23">
        <f>IF(D50&lt;$G$7,0,IF(D50&gt;$G$9,($G$9-$G$7),(D50-$G$7)))-SUM($F$12:F49)</f>
        <v>0</v>
      </c>
      <c r="G50" s="28">
        <f>ROUND(+$G$5*(E50/365)*(SUM(F48:F50)),-3)</f>
        <v>0</v>
      </c>
    </row>
    <row r="51" spans="2:7" ht="12.75">
      <c r="B51" s="42"/>
      <c r="C51" s="22" t="s">
        <v>27</v>
      </c>
      <c r="D51" s="16">
        <v>40663</v>
      </c>
      <c r="E51" s="17">
        <v>0.2654</v>
      </c>
      <c r="F51" s="23">
        <f>IF(D51&lt;$G$7,0,IF(D51&gt;$G$9,($G$9-$G$7),(D51-$G$7)))-SUM($F$12:F50)</f>
        <v>0</v>
      </c>
      <c r="G51" s="28"/>
    </row>
    <row r="52" spans="2:7" ht="12.75">
      <c r="B52" s="42"/>
      <c r="C52" s="22" t="s">
        <v>28</v>
      </c>
      <c r="D52" s="16">
        <v>40694</v>
      </c>
      <c r="E52" s="17">
        <v>0.2654</v>
      </c>
      <c r="F52" s="23">
        <f>IF(D52&lt;$G$7,0,IF(D52&gt;$G$9,($G$9-$G$7),(D52-$G$7)))-SUM($F$12:F51)</f>
        <v>0</v>
      </c>
      <c r="G52" s="28"/>
    </row>
    <row r="53" spans="2:7" ht="12.75">
      <c r="B53" s="42"/>
      <c r="C53" s="22" t="s">
        <v>29</v>
      </c>
      <c r="D53" s="16">
        <v>40724</v>
      </c>
      <c r="E53" s="17">
        <v>0.2654</v>
      </c>
      <c r="F53" s="23">
        <f>IF(D53&lt;$G$7,0,IF(D53&gt;$G$9,($G$9-$G$7),(D53-$G$7)))-SUM($F$12:F52)</f>
        <v>0</v>
      </c>
      <c r="G53" s="28">
        <f>ROUND(+$G$5*(E53/365)*(SUM(F51:F53)),-3)</f>
        <v>0</v>
      </c>
    </row>
    <row r="54" spans="2:7" ht="12.75">
      <c r="B54" s="42"/>
      <c r="C54" s="22" t="s">
        <v>30</v>
      </c>
      <c r="D54" s="16">
        <v>40755</v>
      </c>
      <c r="E54" s="17">
        <v>0.2795</v>
      </c>
      <c r="F54" s="23">
        <f>IF(D54&lt;$G$7,0,IF(D54&gt;$G$9,($G$9-$G$7),(D54-$G$7)))-SUM($F$12:F53)</f>
        <v>0</v>
      </c>
      <c r="G54" s="28"/>
    </row>
    <row r="55" spans="2:7" ht="12.75">
      <c r="B55" s="42"/>
      <c r="C55" s="22" t="s">
        <v>31</v>
      </c>
      <c r="D55" s="16">
        <v>40786</v>
      </c>
      <c r="E55" s="17">
        <v>0.2795</v>
      </c>
      <c r="F55" s="23">
        <f>IF(D55&lt;$G$7,0,IF(D55&gt;$G$9,($G$9-$G$7),(D55-$G$7)))-SUM($F$12:F54)</f>
        <v>0</v>
      </c>
      <c r="G55" s="28"/>
    </row>
    <row r="56" spans="2:7" ht="12.75">
      <c r="B56" s="42"/>
      <c r="C56" s="22" t="s">
        <v>32</v>
      </c>
      <c r="D56" s="16">
        <v>40816</v>
      </c>
      <c r="E56" s="17">
        <v>0.2795</v>
      </c>
      <c r="F56" s="23">
        <f>IF(D56&lt;$G$7,0,IF(D56&gt;$G$9,($G$9-$G$7),(D56-$G$7)))-SUM($F$12:F55)</f>
        <v>0</v>
      </c>
      <c r="G56" s="28">
        <f>ROUND(+$G$5*(E56/365)*(SUM(F54:F56)),-3)</f>
        <v>0</v>
      </c>
    </row>
    <row r="57" spans="2:7" ht="12.75">
      <c r="B57" s="42"/>
      <c r="C57" s="22" t="s">
        <v>33</v>
      </c>
      <c r="D57" s="16">
        <v>40847</v>
      </c>
      <c r="E57" s="17">
        <v>0.2909</v>
      </c>
      <c r="F57" s="23">
        <f>IF(D57&lt;$G$7,0,IF(D57&gt;$G$9,($G$9-$G$7),(D57-$G$7)))-SUM($F$12:F56)</f>
        <v>0</v>
      </c>
      <c r="G57" s="28"/>
    </row>
    <row r="58" spans="2:7" ht="12.75">
      <c r="B58" s="42"/>
      <c r="C58" s="22" t="s">
        <v>34</v>
      </c>
      <c r="D58" s="16">
        <v>40877</v>
      </c>
      <c r="E58" s="17">
        <v>0.2909</v>
      </c>
      <c r="F58" s="23">
        <f>IF(D58&lt;$G$7,0,IF(D58&gt;$G$9,($G$9-$G$7),(D58-$G$7)))-SUM($F$12:F57)</f>
        <v>0</v>
      </c>
      <c r="G58" s="28"/>
    </row>
    <row r="59" spans="2:7" ht="12.75">
      <c r="B59" s="43"/>
      <c r="C59" s="22" t="s">
        <v>35</v>
      </c>
      <c r="D59" s="16">
        <v>40908</v>
      </c>
      <c r="E59" s="17">
        <v>0.2909</v>
      </c>
      <c r="F59" s="23">
        <f>IF(D59&lt;$G$7,0,IF(D59&gt;$G$9,($G$9-$G$7),(D59-$G$7)))-SUM($F$12:F58)</f>
        <v>0</v>
      </c>
      <c r="G59" s="28">
        <f>ROUND(+$G$5*(E59/365)*(SUM(F57:F59)),-3)</f>
        <v>0</v>
      </c>
    </row>
    <row r="60" spans="2:7" ht="12.75">
      <c r="B60" s="44">
        <v>2012</v>
      </c>
      <c r="C60" s="22" t="s">
        <v>24</v>
      </c>
      <c r="D60" s="16">
        <v>40939</v>
      </c>
      <c r="E60" s="17">
        <v>0.2988</v>
      </c>
      <c r="F60" s="23">
        <f>IF(D60&lt;$G$7,0,IF(D60&gt;$G$9,($G$9-$G$7),(D60-$G$7)))-SUM($F$12:F59)</f>
        <v>0</v>
      </c>
      <c r="G60" s="28"/>
    </row>
    <row r="61" spans="2:7" ht="12.75">
      <c r="B61" s="42"/>
      <c r="C61" s="22" t="s">
        <v>25</v>
      </c>
      <c r="D61" s="16">
        <v>40968</v>
      </c>
      <c r="E61" s="17">
        <v>0.2988</v>
      </c>
      <c r="F61" s="23">
        <f>IF(D61&lt;$G$7,0,IF(D61&gt;$G$9,($G$9-$G$7),(D61-$G$7)))-SUM($F$12:F60)</f>
        <v>0</v>
      </c>
      <c r="G61" s="28"/>
    </row>
    <row r="62" spans="2:7" ht="12.75">
      <c r="B62" s="42"/>
      <c r="C62" s="22" t="s">
        <v>26</v>
      </c>
      <c r="D62" s="16">
        <v>40999</v>
      </c>
      <c r="E62" s="17">
        <v>0.2988</v>
      </c>
      <c r="F62" s="23">
        <f>IF(D62&lt;$G$7,0,IF(D62&gt;$G$9,($G$9-$G$7),(D62-$G$7)))-SUM($F$12:F61)</f>
        <v>0</v>
      </c>
      <c r="G62" s="28">
        <f>ROUND(+$G$5*(E62/366)*(SUM(F60:F62)),-3)</f>
        <v>0</v>
      </c>
    </row>
    <row r="63" spans="2:8" ht="12.75">
      <c r="B63" s="42"/>
      <c r="C63" s="22" t="s">
        <v>27</v>
      </c>
      <c r="D63" s="16">
        <v>41029</v>
      </c>
      <c r="E63" s="17">
        <v>0.3078</v>
      </c>
      <c r="F63" s="23">
        <f>IF(D63&lt;$G$7,0,IF(D63&gt;$G$9,($G$9-$G$7),(D63-$G$7)))-SUM($F$12:F62)</f>
        <v>0</v>
      </c>
      <c r="G63" s="28"/>
      <c r="H63" s="2"/>
    </row>
    <row r="64" spans="2:7" ht="12.75">
      <c r="B64" s="42"/>
      <c r="C64" s="22" t="s">
        <v>28</v>
      </c>
      <c r="D64" s="16">
        <v>41060</v>
      </c>
      <c r="E64" s="17">
        <v>0.3078</v>
      </c>
      <c r="F64" s="23">
        <f>IF(D64&lt;$G$7,0,IF(D64&gt;$G$9,($G$9-$G$7),(D64-$G$7)))-SUM($F$12:F63)</f>
        <v>0</v>
      </c>
      <c r="G64" s="28"/>
    </row>
    <row r="65" spans="2:7" ht="12.75">
      <c r="B65" s="42"/>
      <c r="C65" s="22" t="s">
        <v>29</v>
      </c>
      <c r="D65" s="16">
        <v>41090</v>
      </c>
      <c r="E65" s="17">
        <v>0.3078</v>
      </c>
      <c r="F65" s="23">
        <f>IF(D65&lt;$G$7,0,IF(D65&gt;$G$9,($G$9-$G$7),(D65-$G$7)))-SUM($F$12:F64)</f>
        <v>0</v>
      </c>
      <c r="G65" s="28">
        <f>ROUND(+$G$5*(E65/366)*(SUM(F63:F65)),-3)</f>
        <v>0</v>
      </c>
    </row>
    <row r="66" spans="2:8" ht="12.75">
      <c r="B66" s="42"/>
      <c r="C66" s="22" t="s">
        <v>30</v>
      </c>
      <c r="D66" s="16">
        <v>41121</v>
      </c>
      <c r="E66" s="17">
        <v>0.3129</v>
      </c>
      <c r="F66" s="23">
        <f>IF(D66&lt;$G$7,0,IF(D66&gt;$G$9,($G$9-$G$7),(D66-$G$7)))-SUM($F$12:F65)</f>
        <v>0</v>
      </c>
      <c r="G66" s="28"/>
      <c r="H66" s="2"/>
    </row>
    <row r="67" spans="2:7" ht="12.75">
      <c r="B67" s="42"/>
      <c r="C67" s="22" t="s">
        <v>31</v>
      </c>
      <c r="D67" s="16">
        <v>41152</v>
      </c>
      <c r="E67" s="17">
        <v>0.3129</v>
      </c>
      <c r="F67" s="23">
        <f>IF(D67&lt;$G$7,0,IF(D67&gt;$G$9,($G$9-$G$7),(D67-$G$7)))-SUM($F$12:F66)</f>
        <v>0</v>
      </c>
      <c r="G67" s="28"/>
    </row>
    <row r="68" spans="2:7" ht="12.75">
      <c r="B68" s="42"/>
      <c r="C68" s="22" t="s">
        <v>32</v>
      </c>
      <c r="D68" s="16">
        <v>41182</v>
      </c>
      <c r="E68" s="17">
        <v>0.3129</v>
      </c>
      <c r="F68" s="23">
        <f>IF(D68&lt;$G$7,0,IF(D68&gt;$G$9,($G$9-$G$7),(D68-$G$7)))-SUM($F$12:F67)</f>
        <v>0</v>
      </c>
      <c r="G68" s="28">
        <f>ROUND(+$G$5*(E68/366)*(SUM(F66:F68)),-3)</f>
        <v>0</v>
      </c>
    </row>
    <row r="69" spans="2:8" ht="12.75">
      <c r="B69" s="42"/>
      <c r="C69" s="22" t="s">
        <v>33</v>
      </c>
      <c r="D69" s="16">
        <v>41213</v>
      </c>
      <c r="E69" s="17">
        <v>0.3134</v>
      </c>
      <c r="F69" s="23">
        <f>IF(D69&lt;$G$7,0,IF(D69&gt;$G$9,($G$9-$G$7),(D69-$G$7)))-SUM($F$12:F68)</f>
        <v>0</v>
      </c>
      <c r="G69" s="28"/>
      <c r="H69" s="2"/>
    </row>
    <row r="70" spans="2:7" ht="12.75">
      <c r="B70" s="42"/>
      <c r="C70" s="22" t="s">
        <v>34</v>
      </c>
      <c r="D70" s="16">
        <v>41243</v>
      </c>
      <c r="E70" s="17">
        <v>0.3134</v>
      </c>
      <c r="F70" s="23">
        <f>IF(D70&lt;$G$7,0,IF(D70&gt;$G$9,($G$9-$G$7),(D70-$G$7)))-SUM($F$12:F69)</f>
        <v>0</v>
      </c>
      <c r="G70" s="28"/>
    </row>
    <row r="71" spans="2:7" ht="12.75">
      <c r="B71" s="43"/>
      <c r="C71" s="22" t="s">
        <v>35</v>
      </c>
      <c r="D71" s="16">
        <v>41274</v>
      </c>
      <c r="E71" s="17">
        <v>0.3134</v>
      </c>
      <c r="F71" s="23">
        <f>IF(D71&lt;$G$7,0,IF(D71&gt;$G$9,($G$9-$G$7),(D71-$G$7)))-SUM($F$12:F70)</f>
        <v>0</v>
      </c>
      <c r="G71" s="28">
        <f>ROUND(+$G$5*(E71/366)*(SUM(F69:F71)),-3)</f>
        <v>0</v>
      </c>
    </row>
    <row r="72" spans="2:8" ht="12.75">
      <c r="B72" s="55">
        <v>2013</v>
      </c>
      <c r="C72" s="22" t="s">
        <v>24</v>
      </c>
      <c r="D72" s="16">
        <v>41305</v>
      </c>
      <c r="E72" s="17">
        <v>0.3113</v>
      </c>
      <c r="F72" s="23">
        <f>IF(D72&lt;$G$7,0,IF(D72&gt;$G$9,($G$9-$G$7),(D72-$G$7)))-SUM($F$12:F71)</f>
        <v>0</v>
      </c>
      <c r="G72" s="30"/>
      <c r="H72" s="2"/>
    </row>
    <row r="73" spans="2:7" ht="12.75">
      <c r="B73" s="55"/>
      <c r="C73" s="22" t="s">
        <v>25</v>
      </c>
      <c r="D73" s="16">
        <v>41333</v>
      </c>
      <c r="E73" s="17">
        <v>0.3113</v>
      </c>
      <c r="F73" s="23">
        <f>IF(D73&lt;$G$7,0,IF(D73&gt;$G$9,($G$9-$G$7),(D73-$G$7)))-SUM($F$12:F72)</f>
        <v>0</v>
      </c>
      <c r="G73" s="30"/>
    </row>
    <row r="74" spans="2:7" ht="12.75">
      <c r="B74" s="55"/>
      <c r="C74" s="22" t="s">
        <v>26</v>
      </c>
      <c r="D74" s="16">
        <v>41364</v>
      </c>
      <c r="E74" s="17">
        <v>0.3113</v>
      </c>
      <c r="F74" s="23">
        <f>IF(D74&lt;$G$7,0,IF(D74&gt;$G$9,($G$9-$G$7),(D74-$G$7)))-SUM($F$12:F73)</f>
        <v>0</v>
      </c>
      <c r="G74" s="30">
        <f>ROUND(+$G$5*(E74/365)*(SUM(F72:F74)),-3)</f>
        <v>0</v>
      </c>
    </row>
    <row r="75" spans="2:7" ht="12.75">
      <c r="B75" s="55"/>
      <c r="C75" s="22" t="s">
        <v>27</v>
      </c>
      <c r="D75" s="16">
        <v>41394</v>
      </c>
      <c r="E75" s="17">
        <v>0.3125</v>
      </c>
      <c r="F75" s="23">
        <f>IF(D75&lt;$G$7,0,IF(D75&gt;$G$9,($G$9-$G$7),(D75-$G$7)))-SUM($F$12:F74)</f>
        <v>0</v>
      </c>
      <c r="G75" s="30"/>
    </row>
    <row r="76" spans="2:7" ht="12.75">
      <c r="B76" s="55"/>
      <c r="C76" s="22" t="s">
        <v>28</v>
      </c>
      <c r="D76" s="16">
        <v>41425</v>
      </c>
      <c r="E76" s="17">
        <v>0.3125</v>
      </c>
      <c r="F76" s="23">
        <f>IF(D76&lt;$G$7,0,IF(D76&gt;$G$9,($G$9-$G$7),(D76-$G$7)))-SUM($F$12:F75)</f>
        <v>0</v>
      </c>
      <c r="G76" s="30"/>
    </row>
    <row r="77" spans="2:7" ht="12.75">
      <c r="B77" s="55"/>
      <c r="C77" s="22" t="s">
        <v>29</v>
      </c>
      <c r="D77" s="16">
        <v>41455</v>
      </c>
      <c r="E77" s="17">
        <v>0.3125</v>
      </c>
      <c r="F77" s="23">
        <f>IF(D77&lt;$G$7,0,IF(D77&gt;$G$9,($G$9-$G$7),(D77-$G$7)))-SUM($F$12:F76)</f>
        <v>0</v>
      </c>
      <c r="G77" s="30">
        <f>ROUND(+$G$5*(E77/365)*(SUM(F75:F77)),-3)</f>
        <v>0</v>
      </c>
    </row>
    <row r="78" spans="2:7" ht="12.75">
      <c r="B78" s="55"/>
      <c r="C78" s="22" t="s">
        <v>30</v>
      </c>
      <c r="D78" s="16">
        <v>41486</v>
      </c>
      <c r="E78" s="17">
        <v>0.3051</v>
      </c>
      <c r="F78" s="23">
        <f>IF(D78&lt;$G$7,0,IF(D78&gt;$G$9,($G$9-$G$7),(D78-$G$7)))-SUM($F$12:F77)</f>
        <v>0</v>
      </c>
      <c r="G78" s="30"/>
    </row>
    <row r="79" spans="2:7" ht="12.75">
      <c r="B79" s="55"/>
      <c r="C79" s="22" t="s">
        <v>37</v>
      </c>
      <c r="D79" s="16">
        <v>41517</v>
      </c>
      <c r="E79" s="17">
        <v>0.3051</v>
      </c>
      <c r="F79" s="23">
        <f>IF(D79&lt;$G$7,0,IF(D79&gt;$G$9,($G$9-$G$7),(D79-$G$7)))-SUM($F$12:F78)</f>
        <v>0</v>
      </c>
      <c r="G79" s="30"/>
    </row>
    <row r="80" spans="2:7" ht="12.75">
      <c r="B80" s="55"/>
      <c r="C80" s="22" t="s">
        <v>32</v>
      </c>
      <c r="D80" s="16">
        <v>41547</v>
      </c>
      <c r="E80" s="17">
        <v>0.3051</v>
      </c>
      <c r="F80" s="23">
        <f>IF(D80&lt;$G$7,0,IF(D80&gt;$G$9,($G$9-$G$7),(D80-$G$7)))-SUM($F$12:F79)</f>
        <v>0</v>
      </c>
      <c r="G80" s="30">
        <f>ROUND(+$G$5*(E80/365)*(SUM(F78:F80)),-3)</f>
        <v>0</v>
      </c>
    </row>
    <row r="81" spans="2:7" ht="12.75">
      <c r="B81" s="55"/>
      <c r="C81" s="22" t="s">
        <v>33</v>
      </c>
      <c r="D81" s="16">
        <v>41578</v>
      </c>
      <c r="E81" s="17">
        <v>0.2978</v>
      </c>
      <c r="F81" s="23">
        <f>IF(D81&lt;$G$7,0,IF(D81&gt;$G$9,($G$9-$G$7),(D81-$G$7)))-SUM($F$12:F80)</f>
        <v>0</v>
      </c>
      <c r="G81" s="30"/>
    </row>
    <row r="82" spans="2:7" ht="12.75">
      <c r="B82" s="55"/>
      <c r="C82" s="22" t="s">
        <v>34</v>
      </c>
      <c r="D82" s="16">
        <v>41608</v>
      </c>
      <c r="E82" s="17">
        <v>0.2978</v>
      </c>
      <c r="F82" s="23">
        <f>IF(D82&lt;$G$7,0,IF(D82&gt;$G$9,($G$9-$G$7),(D82-$G$7)))-SUM($F$12:F81)</f>
        <v>0</v>
      </c>
      <c r="G82" s="30"/>
    </row>
    <row r="83" spans="2:7" ht="12.75">
      <c r="B83" s="55"/>
      <c r="C83" s="22" t="s">
        <v>35</v>
      </c>
      <c r="D83" s="16">
        <v>41639</v>
      </c>
      <c r="E83" s="17">
        <v>0.2978</v>
      </c>
      <c r="F83" s="23">
        <f>IF(D83&lt;$G$7,0,IF(D83&gt;$G$9,($G$9-$G$7),(D83-$G$7)))-SUM($F$12:F82)</f>
        <v>0</v>
      </c>
      <c r="G83" s="30">
        <f>ROUND(+$G$5*(E83/365)*(SUM(F81:F83)),-3)</f>
        <v>0</v>
      </c>
    </row>
    <row r="84" spans="2:7" ht="12.75">
      <c r="B84" s="55">
        <v>2014</v>
      </c>
      <c r="C84" s="22" t="s">
        <v>24</v>
      </c>
      <c r="D84" s="16">
        <v>41670</v>
      </c>
      <c r="E84" s="17">
        <v>0.2948</v>
      </c>
      <c r="F84" s="23">
        <f>IF(D84&lt;$G$7,0,IF(D84&gt;$G$9,($G$9-$G$7),(D84-$G$7)))-SUM($F$12:F83)</f>
        <v>0</v>
      </c>
      <c r="G84" s="30"/>
    </row>
    <row r="85" spans="2:7" ht="12.75">
      <c r="B85" s="55"/>
      <c r="C85" s="22" t="s">
        <v>25</v>
      </c>
      <c r="D85" s="16">
        <v>41698</v>
      </c>
      <c r="E85" s="17">
        <v>0.2948</v>
      </c>
      <c r="F85" s="23">
        <f>IF(D85&lt;$G$7,0,IF(D85&gt;$G$9,($G$9-$G$7),(D85-$G$7)))-SUM($F$12:F84)</f>
        <v>0</v>
      </c>
      <c r="G85" s="30"/>
    </row>
    <row r="86" spans="2:7" ht="12.75">
      <c r="B86" s="55"/>
      <c r="C86" s="22" t="s">
        <v>26</v>
      </c>
      <c r="D86" s="16">
        <v>41729</v>
      </c>
      <c r="E86" s="17">
        <v>0.2948</v>
      </c>
      <c r="F86" s="23">
        <f>IF(D86&lt;$G$7,0,IF(D86&gt;$G$9,($G$9-$G$7),(D86-$G$7)))-SUM($F$12:F85)</f>
        <v>0</v>
      </c>
      <c r="G86" s="30">
        <f>ROUND(+$G$5*(E86/365)*(SUM(F84:F86)),-3)</f>
        <v>0</v>
      </c>
    </row>
    <row r="87" spans="2:7" ht="12.75">
      <c r="B87" s="55"/>
      <c r="C87" s="22" t="s">
        <v>27</v>
      </c>
      <c r="D87" s="16">
        <v>41759</v>
      </c>
      <c r="E87" s="17">
        <v>0.2945</v>
      </c>
      <c r="F87" s="23">
        <f>IF(D87&lt;$G$7,0,IF(D87&gt;$G$9,($G$9-$G$7),(D87-$G$7)))-SUM($F$12:F86)</f>
        <v>0</v>
      </c>
      <c r="G87" s="30"/>
    </row>
    <row r="88" spans="2:7" ht="12.75">
      <c r="B88" s="55"/>
      <c r="C88" s="22" t="s">
        <v>28</v>
      </c>
      <c r="D88" s="16">
        <v>41790</v>
      </c>
      <c r="E88" s="17">
        <v>0.2945</v>
      </c>
      <c r="F88" s="23">
        <f>IF(D88&lt;$G$7,0,IF(D88&gt;$G$9,($G$9-$G$7),(D88-$G$7)))-SUM($F$12:F87)</f>
        <v>0</v>
      </c>
      <c r="G88" s="30"/>
    </row>
    <row r="89" spans="2:7" ht="12.75">
      <c r="B89" s="55"/>
      <c r="C89" s="22" t="s">
        <v>29</v>
      </c>
      <c r="D89" s="16">
        <v>41820</v>
      </c>
      <c r="E89" s="17">
        <v>0.2945</v>
      </c>
      <c r="F89" s="23">
        <f>IF(D89&lt;$G$7,0,IF(D89&gt;$G$9,($G$9-$G$7),(D89-$G$7)))-SUM($F$12:F88)</f>
        <v>0</v>
      </c>
      <c r="G89" s="30">
        <f>ROUND(+$G$5*(E89/365)*(SUM(F87:F89)),-3)</f>
        <v>0</v>
      </c>
    </row>
    <row r="90" spans="2:7" ht="12.75">
      <c r="B90" s="55"/>
      <c r="C90" s="22" t="s">
        <v>30</v>
      </c>
      <c r="D90" s="16">
        <v>41851</v>
      </c>
      <c r="E90" s="17">
        <v>0.29</v>
      </c>
      <c r="F90" s="23">
        <f>IF(D90&lt;$G$7,0,IF(D90&gt;$G$9,($G$9-$G$7),(D90-$G$7)))-SUM($F$12:F89)</f>
        <v>0</v>
      </c>
      <c r="G90" s="30"/>
    </row>
    <row r="91" spans="2:7" ht="12.75">
      <c r="B91" s="55"/>
      <c r="C91" s="22" t="s">
        <v>37</v>
      </c>
      <c r="D91" s="16">
        <v>41882</v>
      </c>
      <c r="E91" s="17">
        <v>0.29</v>
      </c>
      <c r="F91" s="23">
        <f>IF(D91&lt;$G$7,0,IF(D91&gt;$G$9,($G$9-$G$7),(D91-$G$7)))-SUM($F$12:F90)</f>
        <v>0</v>
      </c>
      <c r="G91" s="30"/>
    </row>
    <row r="92" spans="2:7" ht="12.75">
      <c r="B92" s="55"/>
      <c r="C92" s="22" t="s">
        <v>32</v>
      </c>
      <c r="D92" s="16">
        <v>41912</v>
      </c>
      <c r="E92" s="17">
        <v>0.29</v>
      </c>
      <c r="F92" s="23">
        <f>IF(D92&lt;$G$7,0,IF(D92&gt;$G$9,($G$9-$G$7),(D92-$G$7)))-SUM($F$12:F91)</f>
        <v>0</v>
      </c>
      <c r="G92" s="30">
        <f>ROUND(+$G$5*(E92/365)*(SUM(F90:F92)),-3)</f>
        <v>0</v>
      </c>
    </row>
    <row r="93" spans="2:7" ht="12.75">
      <c r="B93" s="55"/>
      <c r="C93" s="22" t="s">
        <v>33</v>
      </c>
      <c r="D93" s="16">
        <v>41943</v>
      </c>
      <c r="E93" s="17">
        <v>0.2876</v>
      </c>
      <c r="F93" s="23">
        <f>IF(D93&lt;$G$7,0,IF(D93&gt;$G$9,($G$9-$G$7),(D93-$G$7)))-SUM($F$12:F92)</f>
        <v>0</v>
      </c>
      <c r="G93" s="30"/>
    </row>
    <row r="94" spans="2:7" ht="12.75">
      <c r="B94" s="55"/>
      <c r="C94" s="22" t="s">
        <v>34</v>
      </c>
      <c r="D94" s="16">
        <v>41973</v>
      </c>
      <c r="E94" s="17">
        <v>0.2876</v>
      </c>
      <c r="F94" s="23">
        <f>IF(D94&lt;$G$7,0,IF(D94&gt;$G$9,($G$9-$G$7),(D94-$G$7)))-SUM($F$12:F93)</f>
        <v>0</v>
      </c>
      <c r="G94" s="30"/>
    </row>
    <row r="95" spans="2:7" ht="12.75">
      <c r="B95" s="55"/>
      <c r="C95" s="22" t="s">
        <v>35</v>
      </c>
      <c r="D95" s="16">
        <v>42004</v>
      </c>
      <c r="E95" s="17">
        <v>0.2876</v>
      </c>
      <c r="F95" s="23">
        <f>IF(D95&lt;$G$7,0,IF(D95&gt;$G$9,($G$9-$G$7),(D95-$G$7)))-SUM($F$12:F94)</f>
        <v>0</v>
      </c>
      <c r="G95" s="30">
        <f>ROUND(+$G$5*(E95/365)*(SUM(F93:F95)),-3)</f>
        <v>0</v>
      </c>
    </row>
    <row r="96" spans="2:7" ht="12.75">
      <c r="B96" s="55">
        <v>2015</v>
      </c>
      <c r="C96" s="22" t="s">
        <v>24</v>
      </c>
      <c r="D96" s="16">
        <v>42035</v>
      </c>
      <c r="E96" s="17">
        <v>0.2882</v>
      </c>
      <c r="F96" s="23">
        <f>IF(D96&lt;$G$7,0,IF(D96&gt;$G$9,($G$9-$G$7),(D96-$G$7)))-SUM($F$12:F95)</f>
        <v>0</v>
      </c>
      <c r="G96" s="30"/>
    </row>
    <row r="97" spans="2:7" ht="12.75">
      <c r="B97" s="55"/>
      <c r="C97" s="22" t="s">
        <v>25</v>
      </c>
      <c r="D97" s="16">
        <v>42063</v>
      </c>
      <c r="E97" s="17">
        <v>0.2882</v>
      </c>
      <c r="F97" s="23">
        <f>IF(D97&lt;$G$7,0,IF(D97&gt;$G$9,($G$9-$G$7),(D97-$G$7)))-SUM($F$12:F96)</f>
        <v>0</v>
      </c>
      <c r="G97" s="30"/>
    </row>
    <row r="98" spans="2:7" ht="12.75">
      <c r="B98" s="55"/>
      <c r="C98" s="22" t="s">
        <v>26</v>
      </c>
      <c r="D98" s="16">
        <v>42094</v>
      </c>
      <c r="E98" s="17">
        <v>0.2882</v>
      </c>
      <c r="F98" s="23">
        <f>IF(D98&lt;$G$7,0,IF(D98&gt;$G$9,($G$9-$G$7),(D98-$G$7)))-SUM($F$12:F97)</f>
        <v>0</v>
      </c>
      <c r="G98" s="30">
        <f>ROUND(+$G$5*(E98/365)*(SUM(F96:F98)),-3)</f>
        <v>0</v>
      </c>
    </row>
    <row r="99" spans="2:7" ht="12.75">
      <c r="B99" s="55"/>
      <c r="C99" s="22" t="s">
        <v>27</v>
      </c>
      <c r="D99" s="16">
        <v>42124</v>
      </c>
      <c r="E99" s="17">
        <v>0.2906</v>
      </c>
      <c r="F99" s="23">
        <f>IF(D99&lt;$G$7,0,IF(D99&gt;$G$9,($G$9-$G$7),(D99-$G$7)))-SUM($F$12:F98)</f>
        <v>0</v>
      </c>
      <c r="G99" s="30"/>
    </row>
    <row r="100" spans="2:7" ht="12.75">
      <c r="B100" s="55"/>
      <c r="C100" s="22" t="s">
        <v>28</v>
      </c>
      <c r="D100" s="16">
        <v>42155</v>
      </c>
      <c r="E100" s="17">
        <v>0.2906</v>
      </c>
      <c r="F100" s="23">
        <f>IF(D100&lt;$G$7,0,IF(D100&gt;$G$9,($G$9-$G$7),(D100-$G$7)))-SUM($F$12:F99)</f>
        <v>0</v>
      </c>
      <c r="G100" s="30"/>
    </row>
    <row r="101" spans="2:7" ht="12.75">
      <c r="B101" s="55"/>
      <c r="C101" s="22" t="s">
        <v>29</v>
      </c>
      <c r="D101" s="16">
        <v>42185</v>
      </c>
      <c r="E101" s="17">
        <v>0.2906</v>
      </c>
      <c r="F101" s="23">
        <f>IF(D101&lt;$G$7,0,IF(D101&gt;$G$9,($G$9-$G$7),(D101-$G$7)))-SUM($F$12:F100)</f>
        <v>0</v>
      </c>
      <c r="G101" s="30">
        <f>ROUND(+$G$5*(E101/365)*(SUM(F99:F101)),-3)</f>
        <v>0</v>
      </c>
    </row>
    <row r="102" spans="2:7" ht="12.75">
      <c r="B102" s="55"/>
      <c r="C102" s="22" t="s">
        <v>30</v>
      </c>
      <c r="D102" s="16">
        <v>42216</v>
      </c>
      <c r="E102" s="17">
        <v>0.2889</v>
      </c>
      <c r="F102" s="23">
        <f>IF(D102&lt;$G$7,0,IF(D102&gt;$G$9,($G$9-$G$7),(D102-$G$7)))-SUM($F$12:F101)</f>
        <v>0</v>
      </c>
      <c r="G102" s="30"/>
    </row>
    <row r="103" spans="2:7" ht="12.75">
      <c r="B103" s="55"/>
      <c r="C103" s="22" t="s">
        <v>37</v>
      </c>
      <c r="D103" s="16">
        <v>42247</v>
      </c>
      <c r="E103" s="17">
        <v>0.2889</v>
      </c>
      <c r="F103" s="23">
        <f>IF(D103&lt;$G$7,0,IF(D103&gt;$G$9,($G$9-$G$7),(D103-$G$7)))-SUM($F$12:F102)</f>
        <v>0</v>
      </c>
      <c r="G103" s="30"/>
    </row>
    <row r="104" spans="2:7" ht="12.75">
      <c r="B104" s="55"/>
      <c r="C104" s="22" t="s">
        <v>32</v>
      </c>
      <c r="D104" s="16">
        <v>42277</v>
      </c>
      <c r="E104" s="17">
        <v>0.2889</v>
      </c>
      <c r="F104" s="23">
        <f>IF(D104&lt;$G$7,0,IF(D104&gt;$G$9,($G$9-$G$7),(D104-$G$7)))-SUM($F$12:F103)</f>
        <v>0</v>
      </c>
      <c r="G104" s="30">
        <f>ROUND(+$G$5*(E104/365)*(SUM(F102:F104)),-3)</f>
        <v>0</v>
      </c>
    </row>
    <row r="105" spans="2:7" ht="12.75">
      <c r="B105" s="55"/>
      <c r="C105" s="22" t="s">
        <v>33</v>
      </c>
      <c r="D105" s="16">
        <v>42308</v>
      </c>
      <c r="E105" s="17">
        <v>0.29</v>
      </c>
      <c r="F105" s="23">
        <f>IF(D105&lt;$G$7,0,IF(D105&gt;$G$9,($G$9-$G$7),(D105-$G$7)))-SUM($F$12:F104)</f>
        <v>0</v>
      </c>
      <c r="G105" s="30"/>
    </row>
    <row r="106" spans="2:7" ht="12.75">
      <c r="B106" s="55"/>
      <c r="C106" s="22" t="s">
        <v>34</v>
      </c>
      <c r="D106" s="16">
        <v>42338</v>
      </c>
      <c r="E106" s="17">
        <v>0.29</v>
      </c>
      <c r="F106" s="23">
        <f>IF(D106&lt;$G$7,0,IF(D106&gt;$G$9,($G$9-$G$7),(D106-$G$7)))-SUM($F$12:F105)</f>
        <v>0</v>
      </c>
      <c r="G106" s="30"/>
    </row>
    <row r="107" spans="2:7" ht="12.75">
      <c r="B107" s="55"/>
      <c r="C107" s="22" t="s">
        <v>35</v>
      </c>
      <c r="D107" s="16">
        <v>42369</v>
      </c>
      <c r="E107" s="17">
        <v>0.29</v>
      </c>
      <c r="F107" s="23">
        <f>IF(D107&lt;$G$7,0,IF(D107&gt;$G$9,($G$9-$G$7),(D107-$G$7)))-SUM($F$12:F106)</f>
        <v>0</v>
      </c>
      <c r="G107" s="30">
        <f>ROUND(+$G$5*(E107/365)*(SUM(F105:F107)),-3)</f>
        <v>0</v>
      </c>
    </row>
    <row r="108" spans="2:7" ht="12.75">
      <c r="B108" s="55">
        <v>2016</v>
      </c>
      <c r="C108" s="22" t="s">
        <v>24</v>
      </c>
      <c r="D108" s="16">
        <v>42400</v>
      </c>
      <c r="E108" s="17">
        <v>0.2952</v>
      </c>
      <c r="F108" s="23">
        <f>IF(D108&lt;$G$7,0,IF(D108&gt;$G$9,($G$9-$G$7),(D108-$G$7)))-SUM($F$12:F107)</f>
        <v>0</v>
      </c>
      <c r="G108" s="30"/>
    </row>
    <row r="109" spans="2:7" ht="12.75">
      <c r="B109" s="55"/>
      <c r="C109" s="22" t="s">
        <v>25</v>
      </c>
      <c r="D109" s="16">
        <v>42429</v>
      </c>
      <c r="E109" s="17">
        <v>0.2952</v>
      </c>
      <c r="F109" s="23">
        <f>IF(D109&lt;$G$7,0,IF(D109&gt;$G$9,($G$9-$G$7),(D109-$G$7)))-SUM($F$12:F108)</f>
        <v>0</v>
      </c>
      <c r="G109" s="30"/>
    </row>
    <row r="110" spans="2:7" ht="12.75">
      <c r="B110" s="55"/>
      <c r="C110" s="22" t="s">
        <v>26</v>
      </c>
      <c r="D110" s="16">
        <v>42460</v>
      </c>
      <c r="E110" s="17">
        <v>0.2952</v>
      </c>
      <c r="F110" s="23">
        <f>IF(D110&lt;$G$7,0,IF(D110&gt;$G$9,($G$9-$G$7),(D110-$G$7)))-SUM($F$12:F109)</f>
        <v>0</v>
      </c>
      <c r="G110" s="30">
        <f>ROUND(+$G$5*(E110/366)*(SUM(F108:F110)),-3)</f>
        <v>0</v>
      </c>
    </row>
    <row r="111" spans="2:7" ht="12.75">
      <c r="B111" s="55"/>
      <c r="C111" s="22" t="s">
        <v>27</v>
      </c>
      <c r="D111" s="16">
        <v>42490</v>
      </c>
      <c r="E111" s="17">
        <v>0.3081</v>
      </c>
      <c r="F111" s="23">
        <f>IF(D111&lt;$G$7,0,IF(D111&gt;$G$9,($G$9-$G$7),(D111-$G$7)))-SUM($F$12:F110)</f>
        <v>0</v>
      </c>
      <c r="G111" s="30"/>
    </row>
    <row r="112" spans="2:7" ht="12.75">
      <c r="B112" s="55"/>
      <c r="C112" s="22" t="s">
        <v>28</v>
      </c>
      <c r="D112" s="16">
        <v>42521</v>
      </c>
      <c r="E112" s="17">
        <v>0.3081</v>
      </c>
      <c r="F112" s="23">
        <f>IF(D112&lt;$G$7,0,IF(D112&gt;$G$9,($G$9-$G$7),(D112-$G$7)))-SUM($F$12:F111)</f>
        <v>0</v>
      </c>
      <c r="G112" s="30"/>
    </row>
    <row r="113" spans="2:7" ht="12.75">
      <c r="B113" s="55"/>
      <c r="C113" s="22" t="s">
        <v>29</v>
      </c>
      <c r="D113" s="16">
        <v>42551</v>
      </c>
      <c r="E113" s="17">
        <v>0.3081</v>
      </c>
      <c r="F113" s="23">
        <f>IF(D113&lt;$G$7,0,IF(D113&gt;$G$9,($G$9-$G$7),(D113-$G$7)))-SUM($F$12:F112)</f>
        <v>0</v>
      </c>
      <c r="G113" s="30">
        <f>ROUND(+$G$5*(E113/366)*(SUM(F111:F113)),-3)</f>
        <v>0</v>
      </c>
    </row>
    <row r="114" spans="2:7" ht="12.75">
      <c r="B114" s="55"/>
      <c r="C114" s="22" t="s">
        <v>30</v>
      </c>
      <c r="D114" s="16">
        <v>42582</v>
      </c>
      <c r="E114" s="17">
        <v>0.3201</v>
      </c>
      <c r="F114" s="23">
        <f>IF(D114&lt;$G$7,0,IF(D114&gt;$G$9,($G$9-$G$7),(D114-$G$7)))-SUM($F$12:F113)</f>
        <v>0</v>
      </c>
      <c r="G114" s="30"/>
    </row>
    <row r="115" spans="2:7" ht="12.75">
      <c r="B115" s="55"/>
      <c r="C115" s="22" t="s">
        <v>37</v>
      </c>
      <c r="D115" s="16">
        <v>42613</v>
      </c>
      <c r="E115" s="17">
        <v>0.3201</v>
      </c>
      <c r="F115" s="23">
        <f>IF(D115&lt;$G$7,0,IF(D115&gt;$G$9,($G$9-$G$7),(D115-$G$7)))-SUM($F$12:F114)</f>
        <v>0</v>
      </c>
      <c r="G115" s="30"/>
    </row>
    <row r="116" spans="2:7" ht="12.75">
      <c r="B116" s="55"/>
      <c r="C116" s="22" t="s">
        <v>32</v>
      </c>
      <c r="D116" s="16">
        <v>42643</v>
      </c>
      <c r="E116" s="17">
        <v>0.3201</v>
      </c>
      <c r="F116" s="23">
        <f>IF(D116&lt;$G$7,0,IF(D116&gt;$G$9,($G$9-$G$7),(D116-$G$7)))-SUM($F$12:F115)</f>
        <v>0</v>
      </c>
      <c r="G116" s="30">
        <f>ROUND(+$G$5*(E116/366)*(SUM(F114:F116)),-3)</f>
        <v>0</v>
      </c>
    </row>
    <row r="117" spans="2:7" ht="12.75">
      <c r="B117" s="55"/>
      <c r="C117" s="22" t="s">
        <v>33</v>
      </c>
      <c r="D117" s="16">
        <v>42674</v>
      </c>
      <c r="E117" s="17">
        <v>0.3299</v>
      </c>
      <c r="F117" s="23">
        <f>IF(D117&lt;$G$7,0,IF(D117&gt;$G$9,($G$9-$G$7),(D117-$G$7)))-SUM($F$12:F116)</f>
        <v>0</v>
      </c>
      <c r="G117" s="30"/>
    </row>
    <row r="118" spans="2:7" ht="12.75">
      <c r="B118" s="55"/>
      <c r="C118" s="22" t="s">
        <v>34</v>
      </c>
      <c r="D118" s="16">
        <v>42704</v>
      </c>
      <c r="E118" s="17">
        <v>0.3299</v>
      </c>
      <c r="F118" s="23">
        <f>IF(D118&lt;$G$7,0,IF(D118&gt;$G$9,($G$9-$G$7),(D118-$G$7)))-SUM($F$12:F117)</f>
        <v>0</v>
      </c>
      <c r="G118" s="30"/>
    </row>
    <row r="119" spans="2:7" ht="12.75">
      <c r="B119" s="55"/>
      <c r="C119" s="22" t="s">
        <v>35</v>
      </c>
      <c r="D119" s="16">
        <v>42735</v>
      </c>
      <c r="E119" s="17">
        <v>0.3299</v>
      </c>
      <c r="F119" s="23">
        <f>IF(D119&lt;$G$7,0,IF(D119&gt;$G$9,($G$9-$G$7),(D119-$G$7)))-SUM($F$12:F118)</f>
        <v>0</v>
      </c>
      <c r="G119" s="30">
        <f>ROUND(+$G$5*(E119/366)*(SUM(F117:F119)),-3)</f>
        <v>0</v>
      </c>
    </row>
    <row r="120" spans="2:7" ht="12.75">
      <c r="B120" s="55">
        <v>2017</v>
      </c>
      <c r="C120" s="22" t="s">
        <v>24</v>
      </c>
      <c r="D120" s="16">
        <v>42766</v>
      </c>
      <c r="E120" s="17">
        <v>0.3151</v>
      </c>
      <c r="F120" s="23">
        <f>IF(D120&lt;$G$7,0,IF(D120&gt;$G$9,($G$9-$G$7),(D120-$G$7)))-SUM($F$12:F119)</f>
        <v>0</v>
      </c>
      <c r="G120" s="30"/>
    </row>
    <row r="121" spans="2:7" ht="12.75">
      <c r="B121" s="55"/>
      <c r="C121" s="22" t="s">
        <v>25</v>
      </c>
      <c r="D121" s="16">
        <v>42794</v>
      </c>
      <c r="E121" s="17">
        <v>0.3151</v>
      </c>
      <c r="F121" s="23">
        <f>IF(D121&lt;$G$7,0,IF(D121&gt;$G$9,($G$9-$G$7),(D121-$G$7)))-SUM($F$12:F120)</f>
        <v>0</v>
      </c>
      <c r="G121" s="30"/>
    </row>
    <row r="122" spans="2:7" ht="12.75">
      <c r="B122" s="55"/>
      <c r="C122" s="22" t="s">
        <v>26</v>
      </c>
      <c r="D122" s="16">
        <v>42825</v>
      </c>
      <c r="E122" s="17">
        <v>0.3151</v>
      </c>
      <c r="F122" s="23">
        <f>IF(D122&lt;$G$7,0,IF(D122&gt;$G$9,($G$9-$G$7),(D122-$G$7)))-SUM($F$12:F121)</f>
        <v>30</v>
      </c>
      <c r="G122" s="30">
        <f>ROUND(+$G$5*(E122/365)*(SUM(F120:F122)),-3)</f>
        <v>26000</v>
      </c>
    </row>
    <row r="123" spans="2:7" ht="12.75">
      <c r="B123" s="55"/>
      <c r="C123" s="22" t="s">
        <v>27</v>
      </c>
      <c r="D123" s="16">
        <v>42855</v>
      </c>
      <c r="E123" s="17">
        <v>0.315</v>
      </c>
      <c r="F123" s="23">
        <f>IF(D123&lt;$G$7,0,IF(D123&gt;$G$9,($G$9-$G$7),(D123-$G$7)))-SUM($F$12:F122)</f>
        <v>30</v>
      </c>
      <c r="G123" s="30"/>
    </row>
    <row r="124" spans="2:7" ht="12.75">
      <c r="B124" s="55"/>
      <c r="C124" s="22" t="s">
        <v>28</v>
      </c>
      <c r="D124" s="16">
        <v>42886</v>
      </c>
      <c r="E124" s="17">
        <v>0.315</v>
      </c>
      <c r="F124" s="23">
        <f>IF(D124&lt;$G$7,0,IF(D124&gt;$G$9,($G$9-$G$7),(D124-$G$7)))-SUM($F$12:F123)</f>
        <v>31</v>
      </c>
      <c r="G124" s="30"/>
    </row>
    <row r="125" spans="2:7" ht="12.75">
      <c r="B125" s="55"/>
      <c r="C125" s="22" t="s">
        <v>29</v>
      </c>
      <c r="D125" s="16">
        <v>42916</v>
      </c>
      <c r="E125" s="17">
        <v>0.315</v>
      </c>
      <c r="F125" s="23">
        <f>IF(D125&lt;$G$7,0,IF(D125&gt;$G$9,($G$9-$G$7),(D125-$G$7)))-SUM($F$12:F124)</f>
        <v>30</v>
      </c>
      <c r="G125" s="30">
        <f>ROUND(+$G$5*(E125/365)*(SUM(F123:F125)),-3)</f>
        <v>79000</v>
      </c>
    </row>
    <row r="126" spans="2:7" ht="12.75">
      <c r="B126" s="55"/>
      <c r="C126" s="22" t="s">
        <v>30</v>
      </c>
      <c r="D126" s="16">
        <v>42947</v>
      </c>
      <c r="E126" s="17">
        <v>0.3097</v>
      </c>
      <c r="F126" s="23">
        <f>IF(D126&lt;$G$7,0,IF(D126&gt;$G$9,($G$9-$G$7),(D126-$G$7)))-SUM($F$12:F125)</f>
        <v>31</v>
      </c>
      <c r="G126" s="30"/>
    </row>
    <row r="127" spans="2:7" ht="12.75">
      <c r="B127" s="55"/>
      <c r="C127" s="22" t="s">
        <v>37</v>
      </c>
      <c r="D127" s="16">
        <v>42978</v>
      </c>
      <c r="E127" s="39">
        <v>0.3097</v>
      </c>
      <c r="F127" s="23">
        <f>IF(D127&lt;$G$7,0,IF(D127&gt;$G$9,($G$9-$G$7),(D127-$G$7)))-SUM($F$12:F126)</f>
        <v>31</v>
      </c>
      <c r="G127" s="30">
        <f>ROUND(+$G$5*(E127/365)*(SUM(F126:F127)),-3)</f>
        <v>53000</v>
      </c>
    </row>
    <row r="128" spans="2:7" ht="12.75">
      <c r="B128" s="55"/>
      <c r="C128" s="22" t="s">
        <v>32</v>
      </c>
      <c r="D128" s="16">
        <v>43008</v>
      </c>
      <c r="E128" s="17">
        <v>0.3022</v>
      </c>
      <c r="F128" s="23">
        <f>IF(D128&lt;$G$7,0,IF(D128&gt;$G$9,($G$9-$G$7),(D128-$G$7)))-SUM($F$12:F127)</f>
        <v>30</v>
      </c>
      <c r="G128" s="30">
        <f>+ROUND((G5*E128*F128)/365,-3)</f>
        <v>25000</v>
      </c>
    </row>
    <row r="129" spans="2:8" ht="12.75">
      <c r="B129" s="55"/>
      <c r="C129" s="22" t="s">
        <v>33</v>
      </c>
      <c r="D129" s="16">
        <v>43039</v>
      </c>
      <c r="E129" s="17">
        <v>0.2973</v>
      </c>
      <c r="F129" s="23">
        <f>IF(D129&lt;$G$7,0,IF(D129&gt;$G$9,($G$9-$G$7),(D129-$G$7)))-SUM($F$12:F128)</f>
        <v>31</v>
      </c>
      <c r="G129" s="30">
        <f>+ROUND((G5*E129*F129)/365,-3)</f>
        <v>25000</v>
      </c>
      <c r="H129" s="40"/>
    </row>
    <row r="130" spans="2:7" ht="12.75">
      <c r="B130" s="55"/>
      <c r="C130" s="22" t="s">
        <v>34</v>
      </c>
      <c r="D130" s="16">
        <v>43069</v>
      </c>
      <c r="E130" s="17">
        <v>0.2944</v>
      </c>
      <c r="F130" s="23">
        <f>IF(D130&lt;$G$7,0,IF(D130&gt;$G$9,($G$9-$G$7),(D130-$G$7)))-SUM($F$12:F129)</f>
        <v>30</v>
      </c>
      <c r="G130" s="30">
        <f>+ROUND((G5*E130*F130)/365,-3)</f>
        <v>24000</v>
      </c>
    </row>
    <row r="131" spans="2:7" ht="12.75">
      <c r="B131" s="55"/>
      <c r="C131" s="22" t="s">
        <v>35</v>
      </c>
      <c r="D131" s="16">
        <v>43100</v>
      </c>
      <c r="E131" s="17">
        <v>0.2916</v>
      </c>
      <c r="F131" s="23">
        <f>IF(D131&lt;$G$7,0,IF(D131&gt;$G$9,($G$9-$G$7),(D131-$G$7)))-SUM($F$12:F130)</f>
        <v>31</v>
      </c>
      <c r="G131" s="30">
        <f>+ROUND(($G$5*E131*F131)/365,-3)</f>
        <v>25000</v>
      </c>
    </row>
    <row r="132" spans="2:7" ht="12.75">
      <c r="B132" s="55">
        <v>2018</v>
      </c>
      <c r="C132" s="22" t="s">
        <v>24</v>
      </c>
      <c r="D132" s="16">
        <v>43131</v>
      </c>
      <c r="E132" s="17">
        <v>0.2904</v>
      </c>
      <c r="F132" s="23">
        <f>IF(D132&lt;$G$7,0,IF(D132&gt;$G$9,($G$9-$G$7),(D132-$G$7)))-SUM($F$12:F131)</f>
        <v>31</v>
      </c>
      <c r="G132" s="30">
        <f>+ROUND(($G$5*E132*F132)/365,-3)</f>
        <v>25000</v>
      </c>
    </row>
    <row r="133" spans="2:7" ht="12.75">
      <c r="B133" s="55"/>
      <c r="C133" s="22" t="s">
        <v>25</v>
      </c>
      <c r="D133" s="16">
        <v>43159</v>
      </c>
      <c r="E133" s="17">
        <f>31.52%-2%</f>
        <v>0.29519999999999996</v>
      </c>
      <c r="F133" s="23">
        <f>IF(D133&lt;$G$7,0,IF(D133&gt;$G$9,($G$9-$G$7),(D133-$G$7)))-SUM($F$12:F132)</f>
        <v>28</v>
      </c>
      <c r="G133" s="30">
        <f aca="true" t="shared" si="0" ref="G133:G143">+ROUND(($G$5*E133*F133)/365,-3)</f>
        <v>23000</v>
      </c>
    </row>
    <row r="134" spans="2:7" ht="12.75">
      <c r="B134" s="55"/>
      <c r="C134" s="22" t="s">
        <v>26</v>
      </c>
      <c r="D134" s="16">
        <v>43190</v>
      </c>
      <c r="E134" s="17">
        <v>0.2902</v>
      </c>
      <c r="F134" s="23">
        <f>IF(D134&lt;$G$7,0,IF(D134&gt;$G$9,($G$9-$G$7),(D134-$G$7)))-SUM($F$12:F133)</f>
        <v>31</v>
      </c>
      <c r="G134" s="30">
        <f t="shared" si="0"/>
        <v>25000</v>
      </c>
    </row>
    <row r="135" spans="2:7" ht="12.75">
      <c r="B135" s="55"/>
      <c r="C135" s="22" t="s">
        <v>27</v>
      </c>
      <c r="D135" s="16">
        <v>43220</v>
      </c>
      <c r="E135" s="17">
        <v>0.2872</v>
      </c>
      <c r="F135" s="23">
        <f>IF(D135&lt;$G$7,0,IF(D135&gt;$G$9,($G$9-$G$7),(D135-$G$7)))-SUM($F$12:F134)</f>
        <v>30</v>
      </c>
      <c r="G135" s="30">
        <f t="shared" si="0"/>
        <v>24000</v>
      </c>
    </row>
    <row r="136" spans="2:7" ht="12.75">
      <c r="B136" s="55"/>
      <c r="C136" s="22" t="s">
        <v>28</v>
      </c>
      <c r="D136" s="16">
        <v>43251</v>
      </c>
      <c r="E136" s="17">
        <v>0.2866</v>
      </c>
      <c r="F136" s="23">
        <f>IF(D136&lt;$G$7,0,IF(D136&gt;$G$9,($G$9-$G$7),(D136-$G$7)))-SUM($F$12:F135)</f>
        <v>31</v>
      </c>
      <c r="G136" s="30">
        <f t="shared" si="0"/>
        <v>24000</v>
      </c>
    </row>
    <row r="137" spans="2:7" ht="12.75">
      <c r="B137" s="55"/>
      <c r="C137" s="22" t="s">
        <v>29</v>
      </c>
      <c r="D137" s="16">
        <v>43281</v>
      </c>
      <c r="E137" s="17">
        <v>0.2842</v>
      </c>
      <c r="F137" s="23">
        <f>IF(D137&lt;$G$7,0,IF(D137&gt;$G$9,($G$9-$G$7),(D137-$G$7)))-SUM($F$12:F136)</f>
        <v>6</v>
      </c>
      <c r="G137" s="30">
        <f t="shared" si="0"/>
        <v>5000</v>
      </c>
    </row>
    <row r="138" spans="2:7" ht="12.75">
      <c r="B138" s="55"/>
      <c r="C138" s="22" t="s">
        <v>30</v>
      </c>
      <c r="D138" s="16">
        <v>43312</v>
      </c>
      <c r="E138" s="17"/>
      <c r="F138" s="23">
        <f>IF(D138&lt;$G$7,0,IF(D138&gt;$G$9,($G$9-$G$7),(D138-$G$7)))-SUM($F$12:F137)</f>
        <v>0</v>
      </c>
      <c r="G138" s="30">
        <f t="shared" si="0"/>
        <v>0</v>
      </c>
    </row>
    <row r="139" spans="2:7" ht="12.75">
      <c r="B139" s="55"/>
      <c r="C139" s="22" t="s">
        <v>37</v>
      </c>
      <c r="D139" s="16">
        <v>43343</v>
      </c>
      <c r="E139" s="39"/>
      <c r="F139" s="23">
        <f>IF(D139&lt;$G$7,0,IF(D139&gt;$G$9,($G$9-$G$7),(D139-$G$7)))-SUM($F$12:F138)</f>
        <v>0</v>
      </c>
      <c r="G139" s="30">
        <f t="shared" si="0"/>
        <v>0</v>
      </c>
    </row>
    <row r="140" spans="2:7" ht="12.75">
      <c r="B140" s="55"/>
      <c r="C140" s="22" t="s">
        <v>32</v>
      </c>
      <c r="D140" s="16">
        <v>43373</v>
      </c>
      <c r="E140" s="17"/>
      <c r="F140" s="23">
        <f>IF(D140&lt;$G$7,0,IF(D140&gt;$G$9,($G$9-$G$7),(D140-$G$7)))-SUM($F$12:F139)</f>
        <v>0</v>
      </c>
      <c r="G140" s="30">
        <f t="shared" si="0"/>
        <v>0</v>
      </c>
    </row>
    <row r="141" spans="2:7" ht="12.75">
      <c r="B141" s="55"/>
      <c r="C141" s="22" t="s">
        <v>33</v>
      </c>
      <c r="D141" s="16">
        <v>43404</v>
      </c>
      <c r="E141" s="17"/>
      <c r="F141" s="23">
        <f>IF(D141&lt;$G$7,0,IF(D141&gt;$G$9,($G$9-$G$7),(D141-$G$7)))-SUM($F$12:F140)</f>
        <v>0</v>
      </c>
      <c r="G141" s="30">
        <f t="shared" si="0"/>
        <v>0</v>
      </c>
    </row>
    <row r="142" spans="2:7" ht="12.75">
      <c r="B142" s="55"/>
      <c r="C142" s="22" t="s">
        <v>34</v>
      </c>
      <c r="D142" s="16">
        <v>43434</v>
      </c>
      <c r="E142" s="17"/>
      <c r="F142" s="23">
        <f>IF(D142&lt;$G$7,0,IF(D142&gt;$G$9,($G$9-$G$7),(D142-$G$7)))-SUM($F$12:F141)</f>
        <v>0</v>
      </c>
      <c r="G142" s="30">
        <f t="shared" si="0"/>
        <v>0</v>
      </c>
    </row>
    <row r="143" spans="2:7" ht="12.75">
      <c r="B143" s="55"/>
      <c r="C143" s="22" t="s">
        <v>35</v>
      </c>
      <c r="D143" s="16">
        <v>43465</v>
      </c>
      <c r="E143" s="17"/>
      <c r="F143" s="23">
        <f>IF(D143&lt;$G$7,0,IF(D143&gt;$G$9,($G$9-$G$7),(D143-$G$7)))-SUM($F$12:F142)</f>
        <v>0</v>
      </c>
      <c r="G143" s="30">
        <f t="shared" si="0"/>
        <v>0</v>
      </c>
    </row>
    <row r="144" spans="3:7" ht="13.5" thickBot="1">
      <c r="C144" s="4"/>
      <c r="D144" s="4"/>
      <c r="E144" s="4"/>
      <c r="F144" s="4"/>
      <c r="G144" s="4"/>
    </row>
    <row r="145" spans="2:7" ht="14.25" thickBot="1" thickTop="1">
      <c r="B145" s="6"/>
      <c r="C145" s="7"/>
      <c r="D145" s="7"/>
      <c r="E145" s="7"/>
      <c r="F145" s="7"/>
      <c r="G145" s="8"/>
    </row>
    <row r="146" spans="2:7" ht="13.5" thickBot="1">
      <c r="B146" s="9"/>
      <c r="C146" s="10"/>
      <c r="D146" s="47" t="s">
        <v>0</v>
      </c>
      <c r="E146" s="47"/>
      <c r="F146" s="48"/>
      <c r="G146" s="11">
        <f>+G5</f>
        <v>1000000</v>
      </c>
    </row>
    <row r="147" spans="2:7" ht="13.5" thickBot="1">
      <c r="B147" s="9"/>
      <c r="C147" s="10"/>
      <c r="D147" s="29"/>
      <c r="E147" s="29"/>
      <c r="F147" s="29"/>
      <c r="G147" s="12"/>
    </row>
    <row r="148" spans="2:7" ht="13.5" thickBot="1">
      <c r="B148" s="9"/>
      <c r="C148" s="10"/>
      <c r="D148" s="47" t="s">
        <v>1</v>
      </c>
      <c r="E148" s="47"/>
      <c r="F148" s="48"/>
      <c r="G148" s="11">
        <f>ROUND(SUM(G12:G143),-3)</f>
        <v>383000</v>
      </c>
    </row>
    <row r="149" spans="2:7" ht="13.5" thickBot="1">
      <c r="B149" s="9"/>
      <c r="C149" s="10"/>
      <c r="D149" s="29"/>
      <c r="E149" s="29"/>
      <c r="F149" s="29"/>
      <c r="G149" s="12"/>
    </row>
    <row r="150" spans="2:7" ht="13.5" thickBot="1">
      <c r="B150" s="9"/>
      <c r="C150" s="10"/>
      <c r="D150" s="47" t="s">
        <v>2</v>
      </c>
      <c r="E150" s="47"/>
      <c r="F150" s="48"/>
      <c r="G150" s="11">
        <f>SUM(G146:G148)</f>
        <v>1383000</v>
      </c>
    </row>
    <row r="151" spans="2:7" ht="13.5" thickBot="1">
      <c r="B151" s="13"/>
      <c r="C151" s="14"/>
      <c r="D151" s="14"/>
      <c r="E151" s="14"/>
      <c r="F151" s="14"/>
      <c r="G151" s="15"/>
    </row>
    <row r="152" ht="13.5" thickTop="1"/>
    <row r="153" spans="2:7" ht="12.75">
      <c r="B153" s="56" t="s">
        <v>38</v>
      </c>
      <c r="C153" s="56"/>
      <c r="D153" s="56"/>
      <c r="E153" s="56"/>
      <c r="F153" s="56"/>
      <c r="G153" s="56"/>
    </row>
    <row r="155" ht="12.75"/>
    <row r="156" ht="12.75"/>
  </sheetData>
  <sheetProtection selectLockedCells="1"/>
  <mergeCells count="22">
    <mergeCell ref="B153:G153"/>
    <mergeCell ref="B3:G3"/>
    <mergeCell ref="B120:B131"/>
    <mergeCell ref="B7:F7"/>
    <mergeCell ref="B11:F11"/>
    <mergeCell ref="B96:B107"/>
    <mergeCell ref="B9:F9"/>
    <mergeCell ref="B84:B95"/>
    <mergeCell ref="D150:F150"/>
    <mergeCell ref="B132:B143"/>
    <mergeCell ref="B1:G1"/>
    <mergeCell ref="B2:G2"/>
    <mergeCell ref="B48:B59"/>
    <mergeCell ref="B24:B35"/>
    <mergeCell ref="B108:B119"/>
    <mergeCell ref="B72:B83"/>
    <mergeCell ref="B12:B23"/>
    <mergeCell ref="B36:B47"/>
    <mergeCell ref="B5:F5"/>
    <mergeCell ref="B60:B71"/>
    <mergeCell ref="D148:F148"/>
    <mergeCell ref="D146:F146"/>
  </mergeCells>
  <dataValidations count="2">
    <dataValidation type="custom" allowBlank="1" showInputMessage="1" showErrorMessage="1" errorTitle="Entrada no válida." error="Digite únicamente datos númericos en éste campo." sqref="G5 E12:E126 E128:E138 E140:E143">
      <formula1>ISNUMBER(G5)</formula1>
    </dataValidation>
    <dataValidation type="date" allowBlank="1" showInputMessage="1" showErrorMessage="1" errorTitle="Entrada no válida." error="Digite únicamente datos tipo fecha (99-99-99) en éste campo." sqref="G9 G7">
      <formula1>32874</formula1>
      <formula2>44196</formula2>
    </dataValidation>
  </dataValidations>
  <printOptions/>
  <pageMargins left="0.75" right="0.75" top="1" bottom="1" header="0" footer="0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8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t="s">
        <v>7</v>
      </c>
      <c r="B1" t="s">
        <v>8</v>
      </c>
    </row>
    <row r="2" spans="1:2" ht="12.75">
      <c r="A2" t="s">
        <v>9</v>
      </c>
      <c r="B2" t="s">
        <v>10</v>
      </c>
    </row>
    <row r="3" spans="1:2" ht="12.75">
      <c r="A3" t="s">
        <v>11</v>
      </c>
      <c r="B3" t="s">
        <v>12</v>
      </c>
    </row>
    <row r="4" spans="1:2" ht="12.75">
      <c r="A4" t="s">
        <v>13</v>
      </c>
      <c r="B4" t="s">
        <v>14</v>
      </c>
    </row>
    <row r="5" spans="1:2" ht="12.75">
      <c r="A5" t="s">
        <v>15</v>
      </c>
      <c r="B5" t="s">
        <v>16</v>
      </c>
    </row>
    <row r="6" spans="1:2" ht="12.75">
      <c r="A6" t="s">
        <v>17</v>
      </c>
      <c r="B6" t="s">
        <v>18</v>
      </c>
    </row>
    <row r="7" spans="1:2" ht="12.75">
      <c r="A7" t="s">
        <v>19</v>
      </c>
      <c r="B7" t="s">
        <v>20</v>
      </c>
    </row>
    <row r="8" spans="1:2" ht="12.75">
      <c r="A8" t="s">
        <v>21</v>
      </c>
      <c r="B8" t="s">
        <v>22</v>
      </c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Accounter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Sanchez</dc:creator>
  <cp:keywords/>
  <dc:description/>
  <cp:lastModifiedBy>ACCOUNTER</cp:lastModifiedBy>
  <dcterms:created xsi:type="dcterms:W3CDTF">2007-11-30T13:14:00Z</dcterms:created>
  <dcterms:modified xsi:type="dcterms:W3CDTF">2018-06-01T12:04:19Z</dcterms:modified>
  <cp:category/>
  <cp:version/>
  <cp:contentType/>
  <cp:contentStatus/>
</cp:coreProperties>
</file>